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fusd-my.sharepoint.com/personal/edward_vanpatten_fresnounified_org/Documents/Desktop/YR 24 E-RATE/21-19 Network Equipment for Internal Connections/"/>
    </mc:Choice>
  </mc:AlternateContent>
  <xr:revisionPtr revIDLastSave="29" documentId="8_{67027934-DC7B-4040-9806-C7A4AEB1D89F}" xr6:coauthVersionLast="45" xr6:coauthVersionMax="45" xr10:uidLastSave="{DAFE2D4E-E8CE-43A0-A2A2-71748E08346A}"/>
  <bookViews>
    <workbookView xWindow="-110" yWindow="-110" windowWidth="25820" windowHeight="14020" xr2:uid="{00000000-000D-0000-FFFF-FFFF00000000}"/>
  </bookViews>
  <sheets>
    <sheet name="BOM for Purchasing" sheetId="12" r:id="rId1"/>
  </sheets>
  <definedNames>
    <definedName name="_xlnm.Print_Area" localSheetId="0">'BOM for Purchasing'!$A$1:$J$165</definedName>
    <definedName name="_xlnm.Print_Titles" localSheetId="0">'BOM for Purchasing'!$1:$4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3" i="12" l="1"/>
  <c r="G13" i="12" l="1"/>
  <c r="J15" i="12" l="1"/>
  <c r="J14" i="12"/>
  <c r="J16" i="12"/>
  <c r="J17" i="12"/>
  <c r="J18" i="12"/>
  <c r="J19" i="12"/>
  <c r="J20" i="12"/>
  <c r="J21" i="12"/>
  <c r="J22" i="12"/>
  <c r="J23" i="12"/>
  <c r="J24" i="12"/>
  <c r="J25" i="12"/>
  <c r="J26" i="12"/>
  <c r="G128" i="12" l="1"/>
  <c r="G113" i="12"/>
  <c r="J123" i="12" l="1"/>
  <c r="J121" i="12"/>
  <c r="J122" i="12"/>
  <c r="J136" i="12"/>
  <c r="J135" i="12"/>
  <c r="J130" i="12"/>
  <c r="J134" i="12"/>
  <c r="J131" i="12"/>
  <c r="J132" i="12"/>
  <c r="J137" i="12"/>
  <c r="J129" i="12"/>
  <c r="J133" i="12"/>
  <c r="J115" i="12"/>
  <c r="J119" i="12"/>
  <c r="J124" i="12"/>
  <c r="J116" i="12"/>
  <c r="J120" i="12"/>
  <c r="J114" i="12"/>
  <c r="J117" i="12"/>
  <c r="J118" i="12"/>
  <c r="G95" i="12"/>
  <c r="H95" i="12"/>
  <c r="J141" i="12" l="1"/>
  <c r="J142" i="12" s="1"/>
  <c r="J144" i="12" s="1"/>
  <c r="J96" i="12"/>
  <c r="H90" i="12"/>
  <c r="G90" i="12"/>
  <c r="J91" i="12" s="1"/>
  <c r="H85" i="12"/>
  <c r="G85" i="12"/>
  <c r="H80" i="12"/>
  <c r="G80" i="12"/>
  <c r="H68" i="12"/>
  <c r="G68" i="12"/>
  <c r="H56" i="12"/>
  <c r="G56" i="12"/>
  <c r="H48" i="12"/>
  <c r="G48" i="12"/>
  <c r="H30" i="12"/>
  <c r="G30" i="12"/>
  <c r="H13" i="12"/>
  <c r="J71" i="12" l="1"/>
  <c r="J74" i="12"/>
  <c r="J72" i="12"/>
  <c r="J73" i="12"/>
  <c r="J49" i="12"/>
  <c r="J50" i="12"/>
  <c r="J52" i="12"/>
  <c r="J51" i="12"/>
  <c r="J58" i="12"/>
  <c r="J62" i="12"/>
  <c r="J59" i="12"/>
  <c r="J63" i="12"/>
  <c r="J57" i="12"/>
  <c r="J60" i="12"/>
  <c r="J64" i="12"/>
  <c r="J61" i="12"/>
  <c r="J81" i="12"/>
  <c r="J34" i="12"/>
  <c r="J38" i="12"/>
  <c r="J42" i="12"/>
  <c r="J35" i="12"/>
  <c r="J39" i="12"/>
  <c r="J43" i="12"/>
  <c r="J37" i="12"/>
  <c r="J32" i="12"/>
  <c r="J40" i="12"/>
  <c r="J33" i="12"/>
  <c r="J31" i="12"/>
  <c r="J36" i="12"/>
  <c r="J41" i="12"/>
  <c r="J44" i="12"/>
  <c r="J70" i="12"/>
  <c r="J75" i="12"/>
  <c r="J69" i="12"/>
  <c r="J76" i="12"/>
  <c r="J86" i="12"/>
  <c r="J104" i="12" l="1"/>
  <c r="J106" i="12" s="1"/>
  <c r="J147" i="12" s="1"/>
</calcChain>
</file>

<file path=xl/sharedStrings.xml><?xml version="1.0" encoding="utf-8"?>
<sst xmlns="http://schemas.openxmlformats.org/spreadsheetml/2006/main" count="282" uniqueCount="156">
  <si>
    <t>Description</t>
  </si>
  <si>
    <t>Qty</t>
  </si>
  <si>
    <t>CAB-TA-NA</t>
  </si>
  <si>
    <t>North America AC Type A Power Cable</t>
  </si>
  <si>
    <t>WS-C3560CX-12PC-S</t>
  </si>
  <si>
    <t>Cisco Catalyst 3560-CX 12 Port PoE IP Base</t>
  </si>
  <si>
    <t>CON-SNT-WSC312PC</t>
  </si>
  <si>
    <t>SNTC-8X5XNBD Cisco Catalyst 3560-CX 12 Port PoE IP Ba</t>
  </si>
  <si>
    <t>PWR-CLP</t>
  </si>
  <si>
    <t>VG310</t>
  </si>
  <si>
    <t>Modular 24 FXS Port VoIP Gateway with PVDM3-64</t>
  </si>
  <si>
    <t>SVG3XUK9-15603M</t>
  </si>
  <si>
    <t>Cisco VG3X0 UNIVERSAL</t>
  </si>
  <si>
    <t>MEM-CF-256MB</t>
  </si>
  <si>
    <t>256MB Compact Flash for Cisco 1900, 2900, 3900 ISR</t>
  </si>
  <si>
    <t>CAB-AC</t>
  </si>
  <si>
    <t>AC Power Cord (North America), C13, NEMA 5-15P, 2.1m</t>
  </si>
  <si>
    <t>PVDM3-64</t>
  </si>
  <si>
    <t>64-channel high-density voice DSP module</t>
  </si>
  <si>
    <t>HWIC-BLANK</t>
  </si>
  <si>
    <t>Blank faceplate for HWIC slot on Cisco ISR</t>
  </si>
  <si>
    <t>SL-VG3X0-IPB-K9</t>
  </si>
  <si>
    <t>Cisco VG3X0 IP Base License</t>
  </si>
  <si>
    <t>SL-VG3X0-UC-K9</t>
  </si>
  <si>
    <t>Cisco VG3X0 Unified Communications License</t>
  </si>
  <si>
    <t>ISR4321-V/K9</t>
  </si>
  <si>
    <t>Cisco ISR 4321 Bundle, w/UC License</t>
  </si>
  <si>
    <t>IP Base License for Cisco ISR 4320 Series</t>
  </si>
  <si>
    <t>Unified Communication License for Cisco ISR 4320 Series</t>
  </si>
  <si>
    <t>AC Power Supply for Cisco ISR 4320</t>
  </si>
  <si>
    <t>AC Power Cord, Type C5, US, Canada</t>
  </si>
  <si>
    <t>4G Flash Memory for Cisco ISR 4300 (Soldered on motherboard)</t>
  </si>
  <si>
    <t>4G DRAM for Cisco ISR 4320 (Soldered on motherboard)</t>
  </si>
  <si>
    <t>Blank faceplate for NIM slot on Cisco ISR 4400</t>
  </si>
  <si>
    <t>Cisco ISR 4300 Series IOS XE Universal</t>
  </si>
  <si>
    <t>2-Port FXS/FXS-E/DID and 4-Port FXO Network Interface Module</t>
  </si>
  <si>
    <t>AIR-DNA-EDU-E</t>
  </si>
  <si>
    <t>EDU-DNA-E-5Y</t>
  </si>
  <si>
    <t>PI-LFAS-AP-T</t>
  </si>
  <si>
    <t>Prime AP Term Licenses</t>
  </si>
  <si>
    <t>PI-LFAS-AP-T-5Y</t>
  </si>
  <si>
    <t>PI Dev Lic for Lifecycle &amp; Assurance Term 5Y</t>
  </si>
  <si>
    <t>AIR-DNA-E-T</t>
  </si>
  <si>
    <t>AIR-DNA-E-T-5Y</t>
  </si>
  <si>
    <t>AIR-DNA-NWSTACK-E</t>
  </si>
  <si>
    <t>AIR CISCO DNA Perpetual Network Stack</t>
  </si>
  <si>
    <t>Group #</t>
  </si>
  <si>
    <t>A</t>
  </si>
  <si>
    <t>Item Name</t>
  </si>
  <si>
    <t>or equivalent</t>
  </si>
  <si>
    <t xml:space="preserve">Total Package A </t>
  </si>
  <si>
    <t>B</t>
  </si>
  <si>
    <t xml:space="preserve">Total Package B </t>
  </si>
  <si>
    <t>C</t>
  </si>
  <si>
    <t xml:space="preserve">Total Package C </t>
  </si>
  <si>
    <t>D</t>
  </si>
  <si>
    <t xml:space="preserve">Total Package D </t>
  </si>
  <si>
    <t>E</t>
  </si>
  <si>
    <t xml:space="preserve">Total Package E </t>
  </si>
  <si>
    <t>F</t>
  </si>
  <si>
    <t>G</t>
  </si>
  <si>
    <t>H</t>
  </si>
  <si>
    <t>I</t>
  </si>
  <si>
    <t>J</t>
  </si>
  <si>
    <t>Description of Product</t>
  </si>
  <si>
    <t>Quantity</t>
  </si>
  <si>
    <t>Quantity Total</t>
  </si>
  <si>
    <t>K</t>
  </si>
  <si>
    <t>Bill of Materials/Pricing Worksheet</t>
  </si>
  <si>
    <t>Unit Cost</t>
  </si>
  <si>
    <t>Total Extended Cost</t>
  </si>
  <si>
    <t>Subtotal</t>
  </si>
  <si>
    <t>Sales tax (7.975%)</t>
  </si>
  <si>
    <t>Freight Charge</t>
  </si>
  <si>
    <t>Description of Product Non E-Rate</t>
  </si>
  <si>
    <t>Total of Non E-rate Eligible Equipment</t>
  </si>
  <si>
    <t>Total of E-rate Eligible Equipment</t>
  </si>
  <si>
    <t>Grand Total E-rate and Non E-rate Equipment</t>
  </si>
  <si>
    <t xml:space="preserve">Instructions for Pricing Worksheet submittal:  </t>
  </si>
  <si>
    <t xml:space="preserve">For each group listed, enter the unit cost for each part number requiring a cost.  Add any freight charge at the bottom of each section where listed.  </t>
  </si>
  <si>
    <t>If any item is included in the purchase of another part, make the notation "Included" in the Quantity Total column and leave the unit cost blank.</t>
  </si>
  <si>
    <t>Signature: ___________________________________________ Title: _______________________________________</t>
  </si>
  <si>
    <t>Printed Name: __________________________________________</t>
  </si>
  <si>
    <t>Phone Number: ________________________________________   Email:  ___________________________________</t>
  </si>
  <si>
    <t xml:space="preserve"> </t>
  </si>
  <si>
    <t xml:space="preserve">Service Provider Name: ____________________________________________________________________________ </t>
  </si>
  <si>
    <t>RFP 21-19, Network Equipment for Internal Connections</t>
  </si>
  <si>
    <t xml:space="preserve">Attachment "A" </t>
  </si>
  <si>
    <t>C9130AXI-B-EDU</t>
  </si>
  <si>
    <t>Cisco Catalyst 9130AX Series - EDU</t>
  </si>
  <si>
    <t>NETWORK-PNP-LIC</t>
  </si>
  <si>
    <t>Network Plug-n-Play Connect for zero-touch device deployment</t>
  </si>
  <si>
    <t>AIR-AP-T-RAIL-R</t>
  </si>
  <si>
    <t>Ceiling Grid Clip for APs &amp; Cellular Gateways-Recessed</t>
  </si>
  <si>
    <t>SW9130AX-CAPWAP-K9</t>
  </si>
  <si>
    <t>Capwap software for Catalyst 9130AX</t>
  </si>
  <si>
    <t>CDNA-E-C9130</t>
  </si>
  <si>
    <t>Wireless Cisco DNA  On-Prem Essentials, 9130 Tracking</t>
  </si>
  <si>
    <t>DNA-E-5Y-C9130</t>
  </si>
  <si>
    <t>C9130AX Cisco DNA On-Prem Essential,5Y Term,Trk Lic</t>
  </si>
  <si>
    <t>Wireless Cisco DNA On-Prem Essential, Term, EDU Lic</t>
  </si>
  <si>
    <t>Wireless Cisco DNA On-Prem Essential,5Y Term, EDU Lic</t>
  </si>
  <si>
    <t>Wireless Cisco DNA On-Prem Essential, Term, Tracker Lic</t>
  </si>
  <si>
    <t>Wireless Cisco DNA On-Prem Essential, 5Y Term, Tracker Lic</t>
  </si>
  <si>
    <t>C9130AXE-B-EDU</t>
  </si>
  <si>
    <t>AIR-ANT2535SDW-R=</t>
  </si>
  <si>
    <t xml:space="preserve">2.4 GHz 3dBi/5 GHz 5dBi Low Profile Antenna, White, RP-TNC </t>
  </si>
  <si>
    <t>Power Retainer Clip For 3560-C, 2960-L  &amp; C1000 Switches</t>
  </si>
  <si>
    <t>C9200L-48PXG4X-EDU</t>
  </si>
  <si>
    <t>Catalyst 9200L 48-p,12xmGig,36x1G,4x10G uplinks, K12</t>
  </si>
  <si>
    <t>PWR-C5-BLANK</t>
  </si>
  <si>
    <t>Config 5 Power Supply Blank</t>
  </si>
  <si>
    <t>C9200L-NW-E-48-EDU</t>
  </si>
  <si>
    <t>C9200L Network Essentials, 48-port license K12</t>
  </si>
  <si>
    <t>C9200L-STACK-KIT</t>
  </si>
  <si>
    <t>Cisco Catalyst 9200L Stack Module</t>
  </si>
  <si>
    <t>STACK-T4-50CM</t>
  </si>
  <si>
    <t>50CM Type 4 Stacking Cable</t>
  </si>
  <si>
    <t>C9200-STACK</t>
  </si>
  <si>
    <t>Catalyst 9200 Stack Module</t>
  </si>
  <si>
    <t>C9200L-24PXG4X-EDU</t>
  </si>
  <si>
    <t>Catalyst 9200L 24-p,8xmGig,16x1G, 4x10G uplinks, K12</t>
  </si>
  <si>
    <t>C9200L-NW-E-24-EDU</t>
  </si>
  <si>
    <t>C9200L Network Essentials, 24-port license K12</t>
  </si>
  <si>
    <t>STACK-T4-3M=</t>
  </si>
  <si>
    <t>3M Type 4 Stacking Cable</t>
  </si>
  <si>
    <t>SFP-10G-LR-S=</t>
  </si>
  <si>
    <t>10GBASE-LR SFP Module, Enterprise-Class</t>
  </si>
  <si>
    <t>SFP-10G-ER-S=</t>
  </si>
  <si>
    <t>10GBASE-ER SFP Module, Enterprise-Class</t>
  </si>
  <si>
    <t>UPS system / Centrally managed</t>
  </si>
  <si>
    <t>Requirements</t>
  </si>
  <si>
    <t>Capable of rack mount and free standing</t>
  </si>
  <si>
    <t>Minimum of 4500 watts average load and uptime of 30 minutes</t>
  </si>
  <si>
    <t>Network capable and central management capable</t>
  </si>
  <si>
    <t>Provide Controller as solution for central management of UPS</t>
  </si>
  <si>
    <t>Lithium based batteries required</t>
  </si>
  <si>
    <t xml:space="preserve"> CON-SSSNC-ISR4321V</t>
  </si>
  <si>
    <t>SOLN SUPP NCDCisco ISR 4321 UC Bundle PVDM432 UC L</t>
  </si>
  <si>
    <t xml:space="preserve"> SL-4320-UC-K9</t>
  </si>
  <si>
    <t xml:space="preserve"> SL-4320-IPB-K9</t>
  </si>
  <si>
    <t xml:space="preserve"> PWR-4320-AC</t>
  </si>
  <si>
    <t xml:space="preserve"> CAB-AC-C5</t>
  </si>
  <si>
    <t xml:space="preserve"> MEM-FLSH-4G</t>
  </si>
  <si>
    <t xml:space="preserve"> MEM-4320-4G</t>
  </si>
  <si>
    <t xml:space="preserve"> NIM-BLANK</t>
  </si>
  <si>
    <t xml:space="preserve"> SISR4300UK9-166</t>
  </si>
  <si>
    <t xml:space="preserve">NIM-2FXS/4FXOP </t>
  </si>
  <si>
    <t>CON-SSSNC-VG310ICV</t>
  </si>
  <si>
    <t>SOLN SUPP NCDCisco VG310  Modular 24 FXS Port Voice</t>
  </si>
  <si>
    <t>Total Package F  </t>
  </si>
  <si>
    <t>Total Package G </t>
  </si>
  <si>
    <t xml:space="preserve">Total Package H </t>
  </si>
  <si>
    <t xml:space="preserve">Total Package I  </t>
  </si>
  <si>
    <t xml:space="preserve">Total Package J </t>
  </si>
  <si>
    <t>Total Package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</si>
</sst>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b/>
      <sz val="9"/>
      <name val="Helvetica"/>
    </font>
    <font>
      <sz val="9"/>
      <name val="Helvetica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Helvetica"/>
    </font>
    <font>
      <sz val="9"/>
      <color indexed="8"/>
      <name val="Helvetica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16" fillId="0" borderId="0"/>
    <xf numFmtId="0" fontId="22" fillId="0" borderId="0"/>
  </cellStyleXfs>
  <cellXfs count="157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Protection="1">
      <protection locked="0"/>
    </xf>
    <xf numFmtId="164" fontId="13" fillId="0" borderId="25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1" fontId="3" fillId="3" borderId="9" xfId="0" applyNumberFormat="1" applyFont="1" applyFill="1" applyBorder="1" applyAlignment="1" applyProtection="1">
      <alignment horizontal="center" wrapText="1"/>
      <protection locked="0"/>
    </xf>
    <xf numFmtId="1" fontId="3" fillId="3" borderId="2" xfId="0" applyNumberFormat="1" applyFont="1" applyFill="1" applyBorder="1" applyAlignment="1" applyProtection="1">
      <alignment horizontal="center" wrapText="1"/>
      <protection locked="0"/>
    </xf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3" fillId="3" borderId="12" xfId="0" applyNumberFormat="1" applyFont="1" applyFill="1" applyBorder="1" applyAlignment="1" applyProtection="1">
      <alignment horizontal="center" wrapText="1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3" fillId="3" borderId="1" xfId="0" applyNumberFormat="1" applyFont="1" applyFill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1" fontId="3" fillId="3" borderId="13" xfId="0" applyNumberFormat="1" applyFont="1" applyFill="1" applyBorder="1" applyAlignment="1" applyProtection="1">
      <alignment horizontal="center" wrapText="1"/>
      <protection locked="0"/>
    </xf>
    <xf numFmtId="1" fontId="15" fillId="3" borderId="10" xfId="0" applyNumberFormat="1" applyFont="1" applyFill="1" applyBorder="1" applyAlignment="1" applyProtection="1">
      <alignment horizontal="center" wrapText="1"/>
      <protection locked="0"/>
    </xf>
    <xf numFmtId="1" fontId="3" fillId="3" borderId="10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right"/>
      <protection locked="0"/>
    </xf>
    <xf numFmtId="1" fontId="3" fillId="3" borderId="15" xfId="0" applyNumberFormat="1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" fontId="3" fillId="3" borderId="33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164" fontId="19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64" fontId="19" fillId="0" borderId="0" xfId="0" applyNumberFormat="1" applyFont="1" applyProtection="1"/>
    <xf numFmtId="164" fontId="15" fillId="0" borderId="0" xfId="0" applyNumberFormat="1" applyFont="1" applyProtection="1"/>
    <xf numFmtId="1" fontId="3" fillId="3" borderId="6" xfId="0" applyNumberFormat="1" applyFont="1" applyFill="1" applyBorder="1" applyAlignment="1" applyProtection="1">
      <alignment horizontal="center" wrapText="1"/>
    </xf>
    <xf numFmtId="1" fontId="3" fillId="0" borderId="22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wrapText="1"/>
    </xf>
    <xf numFmtId="1" fontId="15" fillId="3" borderId="10" xfId="0" applyNumberFormat="1" applyFont="1" applyFill="1" applyBorder="1" applyAlignment="1" applyProtection="1">
      <alignment horizontal="center" wrapText="1"/>
    </xf>
    <xf numFmtId="1" fontId="3" fillId="3" borderId="36" xfId="0" applyNumberFormat="1" applyFont="1" applyFill="1" applyBorder="1" applyAlignment="1" applyProtection="1">
      <alignment horizontal="center" wrapText="1"/>
    </xf>
    <xf numFmtId="1" fontId="3" fillId="0" borderId="40" xfId="0" applyNumberFormat="1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wrapText="1"/>
    </xf>
    <xf numFmtId="1" fontId="3" fillId="0" borderId="10" xfId="0" applyNumberFormat="1" applyFont="1" applyBorder="1" applyAlignment="1" applyProtection="1">
      <alignment horizontal="center" vertical="center"/>
    </xf>
    <xf numFmtId="1" fontId="3" fillId="3" borderId="10" xfId="0" applyNumberFormat="1" applyFont="1" applyFill="1" applyBorder="1" applyAlignment="1" applyProtection="1">
      <alignment horizontal="center" wrapText="1"/>
    </xf>
    <xf numFmtId="1" fontId="3" fillId="0" borderId="6" xfId="0" applyNumberFormat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wrapText="1"/>
    </xf>
    <xf numFmtId="1" fontId="7" fillId="3" borderId="6" xfId="0" applyNumberFormat="1" applyFont="1" applyFill="1" applyBorder="1" applyAlignment="1" applyProtection="1">
      <alignment horizontal="center" vertical="center"/>
    </xf>
    <xf numFmtId="1" fontId="15" fillId="3" borderId="2" xfId="0" applyNumberFormat="1" applyFont="1" applyFill="1" applyBorder="1" applyAlignment="1" applyProtection="1">
      <alignment horizontal="center" wrapText="1"/>
    </xf>
    <xf numFmtId="0" fontId="2" fillId="5" borderId="15" xfId="0" applyFont="1" applyFill="1" applyBorder="1" applyAlignment="1" applyProtection="1">
      <alignment vertical="center" wrapText="1"/>
      <protection locked="0"/>
    </xf>
    <xf numFmtId="0" fontId="2" fillId="5" borderId="22" xfId="0" applyFont="1" applyFill="1" applyBorder="1" applyAlignment="1" applyProtection="1">
      <alignment vertical="center" wrapText="1"/>
      <protection locked="0"/>
    </xf>
    <xf numFmtId="0" fontId="20" fillId="0" borderId="7" xfId="0" applyFont="1" applyBorder="1" applyAlignment="1">
      <alignment horizontal="left" vertical="top" wrapText="1"/>
    </xf>
    <xf numFmtId="49" fontId="6" fillId="0" borderId="14" xfId="1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1" fontId="21" fillId="0" borderId="2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wrapText="1"/>
    </xf>
    <xf numFmtId="0" fontId="21" fillId="0" borderId="21" xfId="0" applyFont="1" applyBorder="1" applyAlignment="1">
      <alignment horizontal="left" vertical="top" wrapText="1"/>
    </xf>
    <xf numFmtId="1" fontId="21" fillId="0" borderId="28" xfId="0" applyNumberFormat="1" applyFont="1" applyBorder="1" applyAlignment="1">
      <alignment horizontal="center" vertical="center" wrapText="1"/>
    </xf>
    <xf numFmtId="49" fontId="6" fillId="0" borderId="44" xfId="1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top" wrapText="1"/>
    </xf>
    <xf numFmtId="1" fontId="21" fillId="0" borderId="27" xfId="4" applyNumberFormat="1" applyFont="1" applyBorder="1" applyAlignment="1">
      <alignment horizontal="center" vertical="center" wrapText="1"/>
    </xf>
    <xf numFmtId="1" fontId="21" fillId="0" borderId="28" xfId="4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 wrapText="1"/>
    </xf>
    <xf numFmtId="1" fontId="21" fillId="0" borderId="29" xfId="4" applyNumberFormat="1" applyFont="1" applyBorder="1" applyAlignment="1">
      <alignment horizontal="center" vertical="center" wrapText="1"/>
    </xf>
    <xf numFmtId="0" fontId="10" fillId="0" borderId="45" xfId="0" applyFont="1" applyFill="1" applyBorder="1" applyAlignment="1" applyProtection="1">
      <alignment horizontal="center" wrapText="1"/>
    </xf>
    <xf numFmtId="0" fontId="10" fillId="0" borderId="46" xfId="0" applyFont="1" applyFill="1" applyBorder="1" applyAlignment="1" applyProtection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1" fontId="3" fillId="0" borderId="43" xfId="0" applyNumberFormat="1" applyFont="1" applyBorder="1" applyAlignment="1" applyProtection="1">
      <alignment horizontal="center" vertical="center"/>
    </xf>
    <xf numFmtId="0" fontId="3" fillId="0" borderId="1" xfId="0" applyFont="1" applyBorder="1" applyProtection="1">
      <protection locked="0"/>
    </xf>
    <xf numFmtId="0" fontId="7" fillId="0" borderId="10" xfId="0" applyFont="1" applyBorder="1" applyAlignment="1" applyProtection="1">
      <alignment horizontal="right"/>
      <protection locked="0"/>
    </xf>
    <xf numFmtId="0" fontId="4" fillId="0" borderId="47" xfId="0" applyFont="1" applyBorder="1" applyAlignment="1">
      <alignment horizontal="center" vertical="center" wrapText="1"/>
    </xf>
    <xf numFmtId="0" fontId="3" fillId="3" borderId="48" xfId="0" applyFont="1" applyFill="1" applyBorder="1" applyAlignment="1" applyProtection="1">
      <alignment horizontal="center" wrapText="1"/>
      <protection locked="0"/>
    </xf>
    <xf numFmtId="0" fontId="20" fillId="0" borderId="8" xfId="4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20" fillId="0" borderId="14" xfId="4" applyFont="1" applyBorder="1" applyAlignment="1">
      <alignment horizontal="left" vertical="top" wrapText="1"/>
    </xf>
    <xf numFmtId="0" fontId="2" fillId="5" borderId="13" xfId="0" applyFont="1" applyFill="1" applyBorder="1" applyAlignment="1" applyProtection="1">
      <alignment vertical="center" wrapText="1"/>
      <protection locked="0"/>
    </xf>
    <xf numFmtId="0" fontId="2" fillId="5" borderId="43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3" fillId="3" borderId="34" xfId="0" applyFont="1" applyFill="1" applyBorder="1" applyAlignment="1" applyProtection="1">
      <alignment horizontal="center" wrapText="1"/>
      <protection locked="0"/>
    </xf>
    <xf numFmtId="0" fontId="3" fillId="3" borderId="35" xfId="0" applyFont="1" applyFill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0" fontId="17" fillId="5" borderId="41" xfId="0" applyFont="1" applyFill="1" applyBorder="1" applyAlignment="1" applyProtection="1">
      <alignment horizontal="center" vertical="center" wrapText="1"/>
      <protection locked="0"/>
    </xf>
    <xf numFmtId="0" fontId="17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4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20" xfId="0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52F5A2B8-363F-47C1-99F3-F01BD7447DDA}"/>
    <cellStyle name="Normal 5" xfId="4" xr:uid="{4937A1CB-4530-4104-AD5D-4AC7BCBE9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3C97C-16F1-4A3C-88AA-FF7210EBE835}">
  <dimension ref="A1:O164"/>
  <sheetViews>
    <sheetView tabSelected="1" zoomScaleNormal="100" workbookViewId="0">
      <selection activeCell="C14" sqref="C14"/>
    </sheetView>
  </sheetViews>
  <sheetFormatPr defaultColWidth="8.90625" defaultRowHeight="14.5" x14ac:dyDescent="0.35"/>
  <cols>
    <col min="1" max="1" width="8.90625" style="3"/>
    <col min="2" max="2" width="7.36328125" style="3" bestFit="1" customWidth="1"/>
    <col min="3" max="3" width="24.6328125" style="3" customWidth="1"/>
    <col min="4" max="4" width="11.6328125" style="3" customWidth="1"/>
    <col min="5" max="5" width="55.54296875" style="3" customWidth="1"/>
    <col min="6" max="6" width="6" style="3" customWidth="1"/>
    <col min="7" max="7" width="21.453125" style="3" customWidth="1"/>
    <col min="8" max="8" width="5.6328125" style="3" hidden="1" customWidth="1"/>
    <col min="9" max="9" width="17.81640625" style="3" bestFit="1" customWidth="1"/>
    <col min="10" max="10" width="20" style="3" bestFit="1" customWidth="1"/>
    <col min="11" max="16384" width="8.90625" style="3"/>
  </cols>
  <sheetData>
    <row r="1" spans="2:11" ht="18" customHeight="1" x14ac:dyDescent="0.45">
      <c r="B1" s="137" t="s">
        <v>86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2:11" ht="18" customHeight="1" x14ac:dyDescent="0.45">
      <c r="B2" s="137" t="s">
        <v>87</v>
      </c>
      <c r="C2" s="137"/>
      <c r="D2" s="137"/>
      <c r="E2" s="137"/>
      <c r="F2" s="137"/>
      <c r="G2" s="137"/>
      <c r="H2" s="137"/>
      <c r="I2" s="137"/>
      <c r="J2" s="137"/>
      <c r="K2" s="137"/>
    </row>
    <row r="3" spans="2:11" ht="18" customHeight="1" x14ac:dyDescent="0.45">
      <c r="B3" s="137" t="s">
        <v>68</v>
      </c>
      <c r="C3" s="137"/>
      <c r="D3" s="137"/>
      <c r="E3" s="137"/>
      <c r="F3" s="137"/>
      <c r="G3" s="137"/>
      <c r="H3" s="137"/>
      <c r="I3" s="137"/>
      <c r="J3" s="137"/>
      <c r="K3" s="137"/>
    </row>
    <row r="5" spans="2:11" ht="15.5" x14ac:dyDescent="0.35">
      <c r="B5" s="4" t="s">
        <v>78</v>
      </c>
      <c r="C5" s="5"/>
      <c r="D5" s="5"/>
      <c r="E5" s="5"/>
      <c r="F5" s="5"/>
      <c r="G5" s="5"/>
    </row>
    <row r="6" spans="2:11" ht="15.5" x14ac:dyDescent="0.35">
      <c r="B6" s="4" t="s">
        <v>79</v>
      </c>
      <c r="C6" s="5"/>
      <c r="D6" s="5"/>
      <c r="E6" s="5"/>
      <c r="F6" s="5"/>
      <c r="G6" s="5"/>
    </row>
    <row r="7" spans="2:11" ht="15.5" x14ac:dyDescent="0.35">
      <c r="B7" s="4" t="s">
        <v>80</v>
      </c>
      <c r="C7" s="5"/>
      <c r="D7" s="5"/>
      <c r="E7" s="5"/>
      <c r="F7" s="5"/>
      <c r="G7" s="5"/>
    </row>
    <row r="8" spans="2:11" ht="16" thickBot="1" x14ac:dyDescent="0.4">
      <c r="B8" s="4"/>
      <c r="C8" s="5"/>
      <c r="D8" s="5"/>
      <c r="E8" s="5"/>
      <c r="F8" s="5"/>
      <c r="G8" s="5"/>
    </row>
    <row r="9" spans="2:11" ht="14.4" customHeight="1" x14ac:dyDescent="0.35">
      <c r="B9" s="138" t="s">
        <v>46</v>
      </c>
      <c r="C9" s="148" t="s">
        <v>64</v>
      </c>
      <c r="D9" s="149"/>
      <c r="E9" s="150"/>
      <c r="F9" s="81"/>
      <c r="G9" s="144" t="s">
        <v>65</v>
      </c>
      <c r="H9" s="146"/>
    </row>
    <row r="10" spans="2:11" ht="14.4" customHeight="1" thickBot="1" x14ac:dyDescent="0.4">
      <c r="B10" s="139"/>
      <c r="C10" s="151"/>
      <c r="D10" s="152"/>
      <c r="E10" s="153"/>
      <c r="F10" s="82"/>
      <c r="G10" s="145"/>
      <c r="H10" s="147"/>
    </row>
    <row r="11" spans="2:11" x14ac:dyDescent="0.35">
      <c r="E11" s="6"/>
      <c r="F11" s="7"/>
      <c r="G11" s="6"/>
      <c r="H11" s="8"/>
    </row>
    <row r="12" spans="2:11" ht="16" thickBot="1" x14ac:dyDescent="0.4">
      <c r="E12" s="6"/>
      <c r="F12" s="7"/>
      <c r="G12" s="9" t="s">
        <v>66</v>
      </c>
      <c r="H12" s="10"/>
    </row>
    <row r="13" spans="2:11" ht="16.25" customHeight="1" thickBot="1" x14ac:dyDescent="0.4">
      <c r="B13" s="11" t="s">
        <v>47</v>
      </c>
      <c r="C13" s="12" t="s">
        <v>48</v>
      </c>
      <c r="D13" s="132" t="s">
        <v>0</v>
      </c>
      <c r="E13" s="133"/>
      <c r="F13" s="13" t="s">
        <v>1</v>
      </c>
      <c r="G13" s="80">
        <f>F27</f>
        <v>1156</v>
      </c>
      <c r="H13" s="14">
        <f>SUM(H27)</f>
        <v>0</v>
      </c>
      <c r="I13" s="15" t="s">
        <v>69</v>
      </c>
      <c r="J13" s="15" t="s">
        <v>70</v>
      </c>
    </row>
    <row r="14" spans="2:11" ht="15" customHeight="1" x14ac:dyDescent="0.35">
      <c r="B14" s="16"/>
      <c r="C14" s="83" t="s">
        <v>88</v>
      </c>
      <c r="D14" s="84" t="s">
        <v>49</v>
      </c>
      <c r="E14" s="85" t="s">
        <v>89</v>
      </c>
      <c r="F14" s="86">
        <v>1</v>
      </c>
      <c r="G14" s="17"/>
      <c r="H14" s="17"/>
      <c r="I14" s="2"/>
      <c r="J14" s="1">
        <f>$G$13*F14*I14</f>
        <v>0</v>
      </c>
    </row>
    <row r="15" spans="2:11" ht="15" customHeight="1" x14ac:dyDescent="0.35">
      <c r="B15" s="18"/>
      <c r="C15" s="87" t="s">
        <v>90</v>
      </c>
      <c r="D15" s="88"/>
      <c r="E15" s="89" t="s">
        <v>91</v>
      </c>
      <c r="F15" s="90">
        <v>1</v>
      </c>
      <c r="G15" s="17"/>
      <c r="H15" s="17"/>
      <c r="I15" s="2"/>
      <c r="J15" s="1">
        <f>$G$13*F15*I15</f>
        <v>0</v>
      </c>
    </row>
    <row r="16" spans="2:11" ht="15" customHeight="1" x14ac:dyDescent="0.35">
      <c r="B16" s="18"/>
      <c r="C16" s="87" t="s">
        <v>92</v>
      </c>
      <c r="D16" s="88"/>
      <c r="E16" s="89" t="s">
        <v>93</v>
      </c>
      <c r="F16" s="90">
        <v>1</v>
      </c>
      <c r="G16" s="17"/>
      <c r="H16" s="17"/>
      <c r="I16" s="2"/>
      <c r="J16" s="1">
        <f t="shared" ref="J16:J26" si="0">$G$13*F16*I16</f>
        <v>0</v>
      </c>
    </row>
    <row r="17" spans="1:10" ht="15" customHeight="1" x14ac:dyDescent="0.35">
      <c r="B17" s="18"/>
      <c r="C17" s="87" t="s">
        <v>94</v>
      </c>
      <c r="D17" s="88"/>
      <c r="E17" s="89" t="s">
        <v>95</v>
      </c>
      <c r="F17" s="90">
        <v>1</v>
      </c>
      <c r="G17" s="17"/>
      <c r="H17" s="17"/>
      <c r="I17" s="2"/>
      <c r="J17" s="1">
        <f t="shared" si="0"/>
        <v>0</v>
      </c>
    </row>
    <row r="18" spans="1:10" ht="15" customHeight="1" x14ac:dyDescent="0.35">
      <c r="B18" s="18"/>
      <c r="C18" s="87" t="s">
        <v>96</v>
      </c>
      <c r="D18" s="88"/>
      <c r="E18" s="89" t="s">
        <v>97</v>
      </c>
      <c r="F18" s="90">
        <v>1</v>
      </c>
      <c r="G18" s="17"/>
      <c r="H18" s="17"/>
      <c r="I18" s="2"/>
      <c r="J18" s="1">
        <f t="shared" si="0"/>
        <v>0</v>
      </c>
    </row>
    <row r="19" spans="1:10" ht="15" customHeight="1" x14ac:dyDescent="0.35">
      <c r="B19" s="18"/>
      <c r="C19" s="87" t="s">
        <v>98</v>
      </c>
      <c r="D19" s="88"/>
      <c r="E19" s="89" t="s">
        <v>99</v>
      </c>
      <c r="F19" s="90">
        <v>1</v>
      </c>
      <c r="G19" s="17"/>
      <c r="H19" s="17"/>
      <c r="I19" s="2"/>
      <c r="J19" s="1">
        <f t="shared" si="0"/>
        <v>0</v>
      </c>
    </row>
    <row r="20" spans="1:10" ht="15" customHeight="1" x14ac:dyDescent="0.35">
      <c r="B20" s="18"/>
      <c r="C20" s="87" t="s">
        <v>36</v>
      </c>
      <c r="D20" s="88"/>
      <c r="E20" s="89" t="s">
        <v>100</v>
      </c>
      <c r="F20" s="90">
        <v>1</v>
      </c>
      <c r="G20" s="19"/>
      <c r="H20" s="17"/>
      <c r="I20" s="2"/>
      <c r="J20" s="1">
        <f t="shared" si="0"/>
        <v>0</v>
      </c>
    </row>
    <row r="21" spans="1:10" ht="15" customHeight="1" x14ac:dyDescent="0.35">
      <c r="B21" s="18"/>
      <c r="C21" s="87" t="s">
        <v>37</v>
      </c>
      <c r="D21" s="88"/>
      <c r="E21" s="89" t="s">
        <v>101</v>
      </c>
      <c r="F21" s="90">
        <v>1</v>
      </c>
      <c r="G21" s="19"/>
      <c r="H21" s="17"/>
      <c r="I21" s="2"/>
      <c r="J21" s="1">
        <f t="shared" si="0"/>
        <v>0</v>
      </c>
    </row>
    <row r="22" spans="1:10" ht="15" customHeight="1" x14ac:dyDescent="0.35">
      <c r="B22" s="18"/>
      <c r="C22" s="87" t="s">
        <v>38</v>
      </c>
      <c r="D22" s="88"/>
      <c r="E22" s="89" t="s">
        <v>39</v>
      </c>
      <c r="F22" s="90">
        <v>1</v>
      </c>
      <c r="G22" s="19"/>
      <c r="H22" s="17"/>
      <c r="I22" s="2"/>
      <c r="J22" s="1">
        <f t="shared" si="0"/>
        <v>0</v>
      </c>
    </row>
    <row r="23" spans="1:10" ht="15" customHeight="1" x14ac:dyDescent="0.35">
      <c r="B23" s="18"/>
      <c r="C23" s="87" t="s">
        <v>40</v>
      </c>
      <c r="D23" s="88"/>
      <c r="E23" s="89" t="s">
        <v>41</v>
      </c>
      <c r="F23" s="90">
        <v>1</v>
      </c>
      <c r="G23" s="19"/>
      <c r="H23" s="17"/>
      <c r="I23" s="2"/>
      <c r="J23" s="1">
        <f t="shared" si="0"/>
        <v>0</v>
      </c>
    </row>
    <row r="24" spans="1:10" ht="15" customHeight="1" x14ac:dyDescent="0.35">
      <c r="B24" s="18"/>
      <c r="C24" s="87" t="s">
        <v>42</v>
      </c>
      <c r="D24" s="88"/>
      <c r="E24" s="89" t="s">
        <v>102</v>
      </c>
      <c r="F24" s="90">
        <v>1</v>
      </c>
      <c r="G24" s="19"/>
      <c r="H24" s="17"/>
      <c r="I24" s="2"/>
      <c r="J24" s="1">
        <f t="shared" si="0"/>
        <v>0</v>
      </c>
    </row>
    <row r="25" spans="1:10" ht="15" customHeight="1" x14ac:dyDescent="0.35">
      <c r="B25" s="18"/>
      <c r="C25" s="87" t="s">
        <v>43</v>
      </c>
      <c r="D25" s="88"/>
      <c r="E25" s="89" t="s">
        <v>103</v>
      </c>
      <c r="F25" s="90">
        <v>1</v>
      </c>
      <c r="G25" s="19"/>
      <c r="H25" s="17"/>
      <c r="I25" s="2"/>
      <c r="J25" s="1">
        <f t="shared" si="0"/>
        <v>0</v>
      </c>
    </row>
    <row r="26" spans="1:10" ht="15" customHeight="1" thickBot="1" x14ac:dyDescent="0.4">
      <c r="B26" s="18"/>
      <c r="C26" s="87" t="s">
        <v>44</v>
      </c>
      <c r="D26" s="88"/>
      <c r="E26" s="89" t="s">
        <v>45</v>
      </c>
      <c r="F26" s="90">
        <v>1</v>
      </c>
      <c r="G26" s="19"/>
      <c r="H26" s="17"/>
      <c r="I26" s="2"/>
      <c r="J26" s="1">
        <f t="shared" si="0"/>
        <v>0</v>
      </c>
    </row>
    <row r="27" spans="1:10" ht="16.25" customHeight="1" thickBot="1" x14ac:dyDescent="0.4">
      <c r="B27" s="11" t="s">
        <v>47</v>
      </c>
      <c r="C27" s="20"/>
      <c r="D27" s="21"/>
      <c r="E27" s="22" t="s">
        <v>50</v>
      </c>
      <c r="F27" s="77">
        <v>1156</v>
      </c>
      <c r="G27" s="23"/>
      <c r="H27" s="24"/>
    </row>
    <row r="28" spans="1:10" ht="15.5" x14ac:dyDescent="0.35">
      <c r="H28" s="23"/>
    </row>
    <row r="29" spans="1:10" ht="16" thickBot="1" x14ac:dyDescent="0.4">
      <c r="G29" s="9" t="s">
        <v>66</v>
      </c>
    </row>
    <row r="30" spans="1:10" ht="16.25" customHeight="1" thickBot="1" x14ac:dyDescent="0.4">
      <c r="B30" s="25" t="s">
        <v>51</v>
      </c>
      <c r="C30" s="40" t="s">
        <v>48</v>
      </c>
      <c r="D30" s="155" t="s">
        <v>0</v>
      </c>
      <c r="E30" s="156"/>
      <c r="F30" s="26" t="s">
        <v>1</v>
      </c>
      <c r="G30" s="79">
        <f>SUM(F45)</f>
        <v>56</v>
      </c>
      <c r="H30" s="27" t="e">
        <f>SUM(#REF!)</f>
        <v>#REF!</v>
      </c>
      <c r="I30" s="15" t="s">
        <v>69</v>
      </c>
      <c r="J30" s="15" t="s">
        <v>70</v>
      </c>
    </row>
    <row r="31" spans="1:10" ht="15" customHeight="1" x14ac:dyDescent="0.35">
      <c r="A31" s="6"/>
      <c r="B31" s="28"/>
      <c r="C31" s="102" t="s">
        <v>104</v>
      </c>
      <c r="D31" s="91" t="s">
        <v>49</v>
      </c>
      <c r="E31" s="92" t="s">
        <v>89</v>
      </c>
      <c r="F31" s="93">
        <v>1</v>
      </c>
      <c r="G31" s="29"/>
      <c r="H31" s="29"/>
      <c r="I31" s="2"/>
      <c r="J31" s="1">
        <f>$G$30*F31*I31</f>
        <v>0</v>
      </c>
    </row>
    <row r="32" spans="1:10" ht="15" customHeight="1" x14ac:dyDescent="0.35">
      <c r="A32" s="6"/>
      <c r="B32" s="30"/>
      <c r="C32" s="94" t="s">
        <v>90</v>
      </c>
      <c r="D32" s="88"/>
      <c r="E32" s="95" t="s">
        <v>91</v>
      </c>
      <c r="F32" s="96">
        <v>1</v>
      </c>
      <c r="G32" s="29"/>
      <c r="H32" s="29"/>
      <c r="I32" s="2"/>
      <c r="J32" s="1">
        <f t="shared" ref="J32:J44" si="1">$G$30*F32*I32</f>
        <v>0</v>
      </c>
    </row>
    <row r="33" spans="1:10" ht="15" customHeight="1" x14ac:dyDescent="0.35">
      <c r="A33" s="6"/>
      <c r="B33" s="30"/>
      <c r="C33" s="94" t="s">
        <v>92</v>
      </c>
      <c r="D33" s="88"/>
      <c r="E33" s="95" t="s">
        <v>93</v>
      </c>
      <c r="F33" s="96">
        <v>1</v>
      </c>
      <c r="G33" s="29"/>
      <c r="H33" s="29"/>
      <c r="I33" s="2"/>
      <c r="J33" s="1">
        <f t="shared" si="1"/>
        <v>0</v>
      </c>
    </row>
    <row r="34" spans="1:10" ht="15" customHeight="1" x14ac:dyDescent="0.35">
      <c r="A34" s="6"/>
      <c r="B34" s="30"/>
      <c r="C34" s="94" t="s">
        <v>94</v>
      </c>
      <c r="D34" s="88"/>
      <c r="E34" s="95" t="s">
        <v>95</v>
      </c>
      <c r="F34" s="96">
        <v>1</v>
      </c>
      <c r="G34" s="29"/>
      <c r="H34" s="29"/>
      <c r="I34" s="2"/>
      <c r="J34" s="1">
        <f t="shared" si="1"/>
        <v>0</v>
      </c>
    </row>
    <row r="35" spans="1:10" ht="15" customHeight="1" x14ac:dyDescent="0.35">
      <c r="A35" s="6"/>
      <c r="B35" s="30"/>
      <c r="C35" s="94" t="s">
        <v>96</v>
      </c>
      <c r="D35" s="88"/>
      <c r="E35" s="95" t="s">
        <v>97</v>
      </c>
      <c r="F35" s="96">
        <v>1</v>
      </c>
      <c r="G35" s="29"/>
      <c r="H35" s="29"/>
      <c r="I35" s="2"/>
      <c r="J35" s="1">
        <f t="shared" si="1"/>
        <v>0</v>
      </c>
    </row>
    <row r="36" spans="1:10" ht="15" customHeight="1" x14ac:dyDescent="0.35">
      <c r="A36" s="6"/>
      <c r="B36" s="30"/>
      <c r="C36" s="94" t="s">
        <v>98</v>
      </c>
      <c r="D36" s="88"/>
      <c r="E36" s="95" t="s">
        <v>99</v>
      </c>
      <c r="F36" s="96">
        <v>1</v>
      </c>
      <c r="G36" s="29"/>
      <c r="H36" s="29"/>
      <c r="I36" s="2"/>
      <c r="J36" s="1">
        <f t="shared" si="1"/>
        <v>0</v>
      </c>
    </row>
    <row r="37" spans="1:10" ht="15" customHeight="1" x14ac:dyDescent="0.35">
      <c r="A37" s="6"/>
      <c r="B37" s="30"/>
      <c r="C37" s="94" t="s">
        <v>36</v>
      </c>
      <c r="D37" s="88"/>
      <c r="E37" s="95" t="s">
        <v>100</v>
      </c>
      <c r="F37" s="96">
        <v>1</v>
      </c>
      <c r="G37" s="29"/>
      <c r="H37" s="29"/>
      <c r="I37" s="2"/>
      <c r="J37" s="1">
        <f t="shared" si="1"/>
        <v>0</v>
      </c>
    </row>
    <row r="38" spans="1:10" ht="15" customHeight="1" x14ac:dyDescent="0.35">
      <c r="A38" s="6"/>
      <c r="B38" s="30"/>
      <c r="C38" s="94" t="s">
        <v>37</v>
      </c>
      <c r="D38" s="88"/>
      <c r="E38" s="95" t="s">
        <v>101</v>
      </c>
      <c r="F38" s="96">
        <v>1</v>
      </c>
      <c r="G38" s="29"/>
      <c r="H38" s="29"/>
      <c r="I38" s="2"/>
      <c r="J38" s="1">
        <f t="shared" si="1"/>
        <v>0</v>
      </c>
    </row>
    <row r="39" spans="1:10" ht="15" customHeight="1" x14ac:dyDescent="0.35">
      <c r="A39" s="6"/>
      <c r="B39" s="30"/>
      <c r="C39" s="94" t="s">
        <v>38</v>
      </c>
      <c r="D39" s="88"/>
      <c r="E39" s="95" t="s">
        <v>39</v>
      </c>
      <c r="F39" s="96">
        <v>1</v>
      </c>
      <c r="G39" s="29"/>
      <c r="H39" s="29"/>
      <c r="I39" s="2"/>
      <c r="J39" s="1">
        <f t="shared" si="1"/>
        <v>0</v>
      </c>
    </row>
    <row r="40" spans="1:10" ht="15" customHeight="1" x14ac:dyDescent="0.35">
      <c r="A40" s="6"/>
      <c r="B40" s="30"/>
      <c r="C40" s="94" t="s">
        <v>40</v>
      </c>
      <c r="D40" s="88"/>
      <c r="E40" s="95" t="s">
        <v>41</v>
      </c>
      <c r="F40" s="96">
        <v>1</v>
      </c>
      <c r="G40" s="29"/>
      <c r="H40" s="29"/>
      <c r="I40" s="2"/>
      <c r="J40" s="1">
        <f t="shared" si="1"/>
        <v>0</v>
      </c>
    </row>
    <row r="41" spans="1:10" ht="15" customHeight="1" x14ac:dyDescent="0.35">
      <c r="A41" s="6"/>
      <c r="B41" s="30"/>
      <c r="C41" s="94" t="s">
        <v>42</v>
      </c>
      <c r="D41" s="88"/>
      <c r="E41" s="95" t="s">
        <v>102</v>
      </c>
      <c r="F41" s="96">
        <v>1</v>
      </c>
      <c r="G41" s="29"/>
      <c r="H41" s="29"/>
      <c r="I41" s="2"/>
      <c r="J41" s="1">
        <f t="shared" si="1"/>
        <v>0</v>
      </c>
    </row>
    <row r="42" spans="1:10" ht="15" customHeight="1" x14ac:dyDescent="0.35">
      <c r="A42" s="6"/>
      <c r="B42" s="30"/>
      <c r="C42" s="94" t="s">
        <v>43</v>
      </c>
      <c r="D42" s="88"/>
      <c r="E42" s="95" t="s">
        <v>103</v>
      </c>
      <c r="F42" s="96">
        <v>1</v>
      </c>
      <c r="G42" s="29"/>
      <c r="H42" s="29"/>
      <c r="I42" s="2"/>
      <c r="J42" s="1">
        <f t="shared" si="1"/>
        <v>0</v>
      </c>
    </row>
    <row r="43" spans="1:10" ht="15" customHeight="1" x14ac:dyDescent="0.35">
      <c r="A43" s="6"/>
      <c r="B43" s="30"/>
      <c r="C43" s="94" t="s">
        <v>44</v>
      </c>
      <c r="D43" s="88"/>
      <c r="E43" s="95" t="s">
        <v>45</v>
      </c>
      <c r="F43" s="96">
        <v>1</v>
      </c>
      <c r="G43" s="29"/>
      <c r="H43" s="29"/>
      <c r="I43" s="2"/>
      <c r="J43" s="1">
        <f t="shared" si="1"/>
        <v>0</v>
      </c>
    </row>
    <row r="44" spans="1:10" ht="15" customHeight="1" thickBot="1" x14ac:dyDescent="0.4">
      <c r="A44" s="6"/>
      <c r="B44" s="30"/>
      <c r="C44" s="94" t="s">
        <v>105</v>
      </c>
      <c r="D44" s="88"/>
      <c r="E44" s="95" t="s">
        <v>106</v>
      </c>
      <c r="F44" s="96">
        <v>4</v>
      </c>
      <c r="G44" s="29"/>
      <c r="H44" s="29"/>
      <c r="I44" s="2"/>
      <c r="J44" s="1">
        <f t="shared" si="1"/>
        <v>0</v>
      </c>
    </row>
    <row r="45" spans="1:10" ht="16.25" customHeight="1" thickBot="1" x14ac:dyDescent="0.4">
      <c r="B45" s="11" t="s">
        <v>51</v>
      </c>
      <c r="C45" s="20"/>
      <c r="D45" s="21"/>
      <c r="E45" s="22" t="s">
        <v>52</v>
      </c>
      <c r="F45" s="77">
        <v>56</v>
      </c>
      <c r="G45" s="23"/>
      <c r="H45" s="23"/>
      <c r="I45" s="31"/>
    </row>
    <row r="47" spans="1:10" ht="16" thickBot="1" x14ac:dyDescent="0.4">
      <c r="G47" s="9" t="s">
        <v>66</v>
      </c>
    </row>
    <row r="48" spans="1:10" ht="16.25" customHeight="1" thickBot="1" x14ac:dyDescent="0.4">
      <c r="B48" s="11" t="s">
        <v>53</v>
      </c>
      <c r="C48" s="12" t="s">
        <v>48</v>
      </c>
      <c r="D48" s="132" t="s">
        <v>0</v>
      </c>
      <c r="E48" s="133"/>
      <c r="F48" s="33" t="s">
        <v>1</v>
      </c>
      <c r="G48" s="68">
        <f>SUM(F53)</f>
        <v>30</v>
      </c>
      <c r="H48" s="34" t="e">
        <f>SUM(#REF!)</f>
        <v>#REF!</v>
      </c>
      <c r="I48" s="15" t="s">
        <v>69</v>
      </c>
      <c r="J48" s="15" t="s">
        <v>70</v>
      </c>
    </row>
    <row r="49" spans="2:10" ht="16.25" customHeight="1" x14ac:dyDescent="0.35">
      <c r="B49" s="36"/>
      <c r="C49" s="97" t="s">
        <v>4</v>
      </c>
      <c r="D49" s="84" t="s">
        <v>49</v>
      </c>
      <c r="E49" s="98" t="s">
        <v>5</v>
      </c>
      <c r="F49" s="74">
        <v>1</v>
      </c>
      <c r="G49" s="29"/>
      <c r="H49" s="29"/>
      <c r="I49" s="2"/>
      <c r="J49" s="1">
        <f t="shared" ref="J49:J50" si="2">$G$48*F49*I49</f>
        <v>0</v>
      </c>
    </row>
    <row r="50" spans="2:10" ht="16.25" customHeight="1" x14ac:dyDescent="0.35">
      <c r="B50" s="36"/>
      <c r="C50" s="99" t="s">
        <v>6</v>
      </c>
      <c r="D50" s="84"/>
      <c r="E50" s="98" t="s">
        <v>7</v>
      </c>
      <c r="F50" s="78">
        <v>1</v>
      </c>
      <c r="G50" s="29"/>
      <c r="H50" s="29"/>
      <c r="I50" s="2"/>
      <c r="J50" s="1">
        <f t="shared" si="2"/>
        <v>0</v>
      </c>
    </row>
    <row r="51" spans="2:10" ht="15" customHeight="1" x14ac:dyDescent="0.35">
      <c r="B51" s="16"/>
      <c r="C51" s="99" t="s">
        <v>2</v>
      </c>
      <c r="D51" s="100"/>
      <c r="E51" s="98" t="s">
        <v>3</v>
      </c>
      <c r="F51" s="78">
        <v>1</v>
      </c>
      <c r="G51" s="29"/>
      <c r="H51" s="29"/>
      <c r="I51" s="2"/>
      <c r="J51" s="1">
        <f>$G$48*F51*I51</f>
        <v>0</v>
      </c>
    </row>
    <row r="52" spans="2:10" ht="15" customHeight="1" thickBot="1" x14ac:dyDescent="0.4">
      <c r="B52" s="16"/>
      <c r="C52" s="99" t="s">
        <v>8</v>
      </c>
      <c r="D52" s="100"/>
      <c r="E52" s="101" t="s">
        <v>107</v>
      </c>
      <c r="F52" s="70">
        <v>1</v>
      </c>
      <c r="G52" s="29"/>
      <c r="H52" s="29"/>
      <c r="I52" s="2"/>
      <c r="J52" s="1">
        <f>$G$48*F52*I52</f>
        <v>0</v>
      </c>
    </row>
    <row r="53" spans="2:10" ht="16.25" customHeight="1" thickBot="1" x14ac:dyDescent="0.4">
      <c r="B53" s="11" t="s">
        <v>53</v>
      </c>
      <c r="C53" s="20"/>
      <c r="D53" s="21"/>
      <c r="E53" s="35" t="s">
        <v>54</v>
      </c>
      <c r="F53" s="77">
        <v>30</v>
      </c>
      <c r="G53" s="23"/>
      <c r="H53" s="23"/>
    </row>
    <row r="55" spans="2:10" ht="16" thickBot="1" x14ac:dyDescent="0.4">
      <c r="G55" s="9" t="s">
        <v>66</v>
      </c>
    </row>
    <row r="56" spans="2:10" ht="16.25" customHeight="1" thickBot="1" x14ac:dyDescent="0.4">
      <c r="B56" s="11" t="s">
        <v>55</v>
      </c>
      <c r="C56" s="40" t="s">
        <v>48</v>
      </c>
      <c r="D56" s="134" t="s">
        <v>0</v>
      </c>
      <c r="E56" s="134"/>
      <c r="F56" s="32" t="s">
        <v>1</v>
      </c>
      <c r="G56" s="68">
        <f>SUM(F65)</f>
        <v>165</v>
      </c>
      <c r="H56" s="34">
        <f>SUM(H65:H65)</f>
        <v>0</v>
      </c>
      <c r="I56" s="15" t="s">
        <v>69</v>
      </c>
      <c r="J56" s="15" t="s">
        <v>70</v>
      </c>
    </row>
    <row r="57" spans="2:10" ht="15" customHeight="1" x14ac:dyDescent="0.35">
      <c r="B57" s="16"/>
      <c r="C57" s="102" t="s">
        <v>108</v>
      </c>
      <c r="D57" s="84" t="s">
        <v>49</v>
      </c>
      <c r="E57" s="103" t="s">
        <v>109</v>
      </c>
      <c r="F57" s="104">
        <v>1</v>
      </c>
      <c r="G57" s="29"/>
      <c r="H57" s="29"/>
      <c r="I57" s="2"/>
      <c r="J57" s="1">
        <f>$G$56*F57*I57</f>
        <v>0</v>
      </c>
    </row>
    <row r="58" spans="2:10" ht="15" customHeight="1" x14ac:dyDescent="0.35">
      <c r="B58" s="16"/>
      <c r="C58" s="94" t="s">
        <v>110</v>
      </c>
      <c r="D58" s="84"/>
      <c r="E58" s="95" t="s">
        <v>111</v>
      </c>
      <c r="F58" s="105">
        <v>1</v>
      </c>
      <c r="G58" s="29"/>
      <c r="H58" s="29"/>
      <c r="I58" s="2"/>
      <c r="J58" s="1">
        <f t="shared" ref="J58:J64" si="3">$G$56*F58*I58</f>
        <v>0</v>
      </c>
    </row>
    <row r="59" spans="2:10" ht="15" customHeight="1" x14ac:dyDescent="0.35">
      <c r="B59" s="16"/>
      <c r="C59" s="94" t="s">
        <v>112</v>
      </c>
      <c r="D59" s="84"/>
      <c r="E59" s="95" t="s">
        <v>113</v>
      </c>
      <c r="F59" s="105">
        <v>1</v>
      </c>
      <c r="G59" s="29"/>
      <c r="H59" s="29"/>
      <c r="I59" s="2"/>
      <c r="J59" s="1">
        <f t="shared" si="3"/>
        <v>0</v>
      </c>
    </row>
    <row r="60" spans="2:10" ht="15" customHeight="1" x14ac:dyDescent="0.35">
      <c r="B60" s="16"/>
      <c r="C60" s="94" t="s">
        <v>2</v>
      </c>
      <c r="D60" s="84"/>
      <c r="E60" s="95" t="s">
        <v>3</v>
      </c>
      <c r="F60" s="105">
        <v>1</v>
      </c>
      <c r="G60" s="29"/>
      <c r="H60" s="29"/>
      <c r="I60" s="2"/>
      <c r="J60" s="1">
        <f t="shared" si="3"/>
        <v>0</v>
      </c>
    </row>
    <row r="61" spans="2:10" ht="15" customHeight="1" x14ac:dyDescent="0.35">
      <c r="B61" s="16"/>
      <c r="C61" s="94" t="s">
        <v>114</v>
      </c>
      <c r="D61" s="84"/>
      <c r="E61" s="95" t="s">
        <v>115</v>
      </c>
      <c r="F61" s="105">
        <v>1</v>
      </c>
      <c r="G61" s="29"/>
      <c r="H61" s="29"/>
      <c r="I61" s="2"/>
      <c r="J61" s="1">
        <f t="shared" si="3"/>
        <v>0</v>
      </c>
    </row>
    <row r="62" spans="2:10" ht="15" customHeight="1" x14ac:dyDescent="0.35">
      <c r="B62" s="16"/>
      <c r="C62" s="94" t="s">
        <v>116</v>
      </c>
      <c r="D62" s="84"/>
      <c r="E62" s="95" t="s">
        <v>117</v>
      </c>
      <c r="F62" s="105">
        <v>1</v>
      </c>
      <c r="G62" s="29"/>
      <c r="H62" s="29"/>
      <c r="I62" s="2"/>
      <c r="J62" s="1">
        <f t="shared" si="3"/>
        <v>0</v>
      </c>
    </row>
    <row r="63" spans="2:10" ht="15" customHeight="1" x14ac:dyDescent="0.35">
      <c r="B63" s="16"/>
      <c r="C63" s="94" t="s">
        <v>118</v>
      </c>
      <c r="D63" s="84"/>
      <c r="E63" s="95" t="s">
        <v>119</v>
      </c>
      <c r="F63" s="105">
        <v>2</v>
      </c>
      <c r="G63" s="29"/>
      <c r="H63" s="29"/>
      <c r="I63" s="2"/>
      <c r="J63" s="1">
        <f t="shared" si="3"/>
        <v>0</v>
      </c>
    </row>
    <row r="64" spans="2:10" ht="15" customHeight="1" thickBot="1" x14ac:dyDescent="0.4">
      <c r="B64" s="16"/>
      <c r="C64" s="121" t="s">
        <v>90</v>
      </c>
      <c r="D64" s="100"/>
      <c r="E64" s="110" t="s">
        <v>91</v>
      </c>
      <c r="F64" s="120">
        <v>1</v>
      </c>
      <c r="G64" s="29"/>
      <c r="H64" s="29"/>
      <c r="I64" s="2"/>
      <c r="J64" s="1">
        <f t="shared" si="3"/>
        <v>0</v>
      </c>
    </row>
    <row r="65" spans="2:10" ht="16.25" customHeight="1" thickBot="1" x14ac:dyDescent="0.4">
      <c r="B65" s="11" t="s">
        <v>55</v>
      </c>
      <c r="C65" s="123"/>
      <c r="D65" s="21"/>
      <c r="E65" s="124" t="s">
        <v>56</v>
      </c>
      <c r="F65" s="122">
        <v>165</v>
      </c>
      <c r="G65" s="23"/>
      <c r="H65" s="23"/>
    </row>
    <row r="67" spans="2:10" ht="16" thickBot="1" x14ac:dyDescent="0.4">
      <c r="G67" s="9" t="s">
        <v>66</v>
      </c>
    </row>
    <row r="68" spans="2:10" ht="16.25" customHeight="1" thickBot="1" x14ac:dyDescent="0.4">
      <c r="B68" s="11" t="s">
        <v>57</v>
      </c>
      <c r="C68" s="50" t="s">
        <v>48</v>
      </c>
      <c r="D68" s="154" t="s">
        <v>0</v>
      </c>
      <c r="E68" s="133"/>
      <c r="F68" s="41" t="s">
        <v>1</v>
      </c>
      <c r="G68" s="71">
        <f>SUM(F77)</f>
        <v>135</v>
      </c>
      <c r="H68" s="43">
        <f>SUM(H77:H77)</f>
        <v>0</v>
      </c>
      <c r="I68" s="15" t="s">
        <v>69</v>
      </c>
      <c r="J68" s="15" t="s">
        <v>70</v>
      </c>
    </row>
    <row r="69" spans="2:10" ht="15" customHeight="1" x14ac:dyDescent="0.35">
      <c r="B69" s="16"/>
      <c r="C69" s="102" t="s">
        <v>120</v>
      </c>
      <c r="D69" s="84" t="s">
        <v>49</v>
      </c>
      <c r="E69" s="103" t="s">
        <v>121</v>
      </c>
      <c r="F69" s="104">
        <v>1</v>
      </c>
      <c r="G69" s="29"/>
      <c r="H69" s="29"/>
      <c r="I69" s="2"/>
      <c r="J69" s="1">
        <f>$G$68*F69*I69</f>
        <v>0</v>
      </c>
    </row>
    <row r="70" spans="2:10" ht="15" customHeight="1" x14ac:dyDescent="0.35">
      <c r="B70" s="16"/>
      <c r="C70" s="94" t="s">
        <v>110</v>
      </c>
      <c r="D70" s="84"/>
      <c r="E70" s="95" t="s">
        <v>111</v>
      </c>
      <c r="F70" s="105">
        <v>1</v>
      </c>
      <c r="G70" s="29"/>
      <c r="H70" s="29"/>
      <c r="I70" s="2"/>
      <c r="J70" s="1">
        <f t="shared" ref="J70:J76" si="4">$G$68*F70*I70</f>
        <v>0</v>
      </c>
    </row>
    <row r="71" spans="2:10" ht="15" customHeight="1" x14ac:dyDescent="0.35">
      <c r="B71" s="16"/>
      <c r="C71" s="94" t="s">
        <v>122</v>
      </c>
      <c r="D71" s="84"/>
      <c r="E71" s="95" t="s">
        <v>123</v>
      </c>
      <c r="F71" s="105">
        <v>1</v>
      </c>
      <c r="G71" s="29"/>
      <c r="H71" s="29"/>
      <c r="I71" s="2"/>
      <c r="J71" s="1">
        <f t="shared" si="4"/>
        <v>0</v>
      </c>
    </row>
    <row r="72" spans="2:10" ht="15" customHeight="1" x14ac:dyDescent="0.35">
      <c r="B72" s="16"/>
      <c r="C72" s="94" t="s">
        <v>2</v>
      </c>
      <c r="D72" s="84"/>
      <c r="E72" s="95" t="s">
        <v>3</v>
      </c>
      <c r="F72" s="105">
        <v>1</v>
      </c>
      <c r="G72" s="29"/>
      <c r="H72" s="29"/>
      <c r="I72" s="2"/>
      <c r="J72" s="1">
        <f t="shared" si="4"/>
        <v>0</v>
      </c>
    </row>
    <row r="73" spans="2:10" ht="15" customHeight="1" x14ac:dyDescent="0.35">
      <c r="B73" s="16"/>
      <c r="C73" s="94" t="s">
        <v>114</v>
      </c>
      <c r="D73" s="84"/>
      <c r="E73" s="95" t="s">
        <v>115</v>
      </c>
      <c r="F73" s="105">
        <v>1</v>
      </c>
      <c r="G73" s="29"/>
      <c r="H73" s="29"/>
      <c r="I73" s="2"/>
      <c r="J73" s="1">
        <f t="shared" si="4"/>
        <v>0</v>
      </c>
    </row>
    <row r="74" spans="2:10" ht="15" customHeight="1" x14ac:dyDescent="0.35">
      <c r="B74" s="16"/>
      <c r="C74" s="94" t="s">
        <v>116</v>
      </c>
      <c r="D74" s="84"/>
      <c r="E74" s="95" t="s">
        <v>117</v>
      </c>
      <c r="F74" s="105">
        <v>1</v>
      </c>
      <c r="G74" s="29"/>
      <c r="H74" s="29"/>
      <c r="I74" s="2"/>
      <c r="J74" s="1">
        <f t="shared" si="4"/>
        <v>0</v>
      </c>
    </row>
    <row r="75" spans="2:10" ht="15" customHeight="1" x14ac:dyDescent="0.35">
      <c r="B75" s="16"/>
      <c r="C75" s="94" t="s">
        <v>118</v>
      </c>
      <c r="D75" s="84"/>
      <c r="E75" s="95" t="s">
        <v>119</v>
      </c>
      <c r="F75" s="105">
        <v>2</v>
      </c>
      <c r="G75" s="29"/>
      <c r="H75" s="29"/>
      <c r="I75" s="2"/>
      <c r="J75" s="1">
        <f t="shared" si="4"/>
        <v>0</v>
      </c>
    </row>
    <row r="76" spans="2:10" ht="15" customHeight="1" thickBot="1" x14ac:dyDescent="0.4">
      <c r="B76" s="16"/>
      <c r="C76" s="94" t="s">
        <v>90</v>
      </c>
      <c r="D76" s="84"/>
      <c r="E76" s="95" t="s">
        <v>91</v>
      </c>
      <c r="F76" s="125">
        <v>1</v>
      </c>
      <c r="G76" s="29"/>
      <c r="H76" s="29"/>
      <c r="I76" s="2"/>
      <c r="J76" s="1">
        <f t="shared" si="4"/>
        <v>0</v>
      </c>
    </row>
    <row r="77" spans="2:10" ht="16.25" customHeight="1" thickBot="1" x14ac:dyDescent="0.4">
      <c r="B77" s="11" t="s">
        <v>57</v>
      </c>
      <c r="C77" s="20"/>
      <c r="D77" s="21"/>
      <c r="E77" s="44" t="s">
        <v>58</v>
      </c>
      <c r="F77" s="77">
        <v>135</v>
      </c>
      <c r="G77" s="23"/>
      <c r="H77" s="23"/>
    </row>
    <row r="79" spans="2:10" ht="16" thickBot="1" x14ac:dyDescent="0.4">
      <c r="G79" s="9" t="s">
        <v>66</v>
      </c>
    </row>
    <row r="80" spans="2:10" ht="16.25" customHeight="1" thickBot="1" x14ac:dyDescent="0.4">
      <c r="B80" s="11" t="s">
        <v>59</v>
      </c>
      <c r="C80" s="126" t="s">
        <v>48</v>
      </c>
      <c r="D80" s="132" t="s">
        <v>0</v>
      </c>
      <c r="E80" s="133"/>
      <c r="F80" s="33" t="s">
        <v>1</v>
      </c>
      <c r="G80" s="76">
        <f>SUM(F82)</f>
        <v>25</v>
      </c>
      <c r="H80" s="43">
        <f>SUM(H82:H82)</f>
        <v>0</v>
      </c>
      <c r="I80" s="15" t="s">
        <v>69</v>
      </c>
      <c r="J80" s="15" t="s">
        <v>70</v>
      </c>
    </row>
    <row r="81" spans="2:10" ht="15" customHeight="1" thickBot="1" x14ac:dyDescent="0.4">
      <c r="B81" s="16"/>
      <c r="C81" s="127" t="s">
        <v>124</v>
      </c>
      <c r="D81" s="100" t="s">
        <v>49</v>
      </c>
      <c r="E81" s="128" t="s">
        <v>125</v>
      </c>
      <c r="F81" s="104">
        <v>1</v>
      </c>
      <c r="G81" s="45"/>
      <c r="H81" s="45"/>
      <c r="I81" s="2"/>
      <c r="J81" s="1">
        <f>$G$80*F81*I81</f>
        <v>0</v>
      </c>
    </row>
    <row r="82" spans="2:10" ht="16.25" customHeight="1" thickBot="1" x14ac:dyDescent="0.4">
      <c r="B82" s="11" t="s">
        <v>59</v>
      </c>
      <c r="C82" s="20"/>
      <c r="D82" s="46"/>
      <c r="E82" s="47" t="s">
        <v>150</v>
      </c>
      <c r="F82" s="77">
        <v>25</v>
      </c>
      <c r="G82" s="23"/>
      <c r="H82" s="23"/>
    </row>
    <row r="84" spans="2:10" ht="16" thickBot="1" x14ac:dyDescent="0.4">
      <c r="G84" s="9" t="s">
        <v>66</v>
      </c>
    </row>
    <row r="85" spans="2:10" ht="16.25" customHeight="1" thickBot="1" x14ac:dyDescent="0.4">
      <c r="B85" s="11" t="s">
        <v>60</v>
      </c>
      <c r="C85" s="12" t="s">
        <v>48</v>
      </c>
      <c r="D85" s="132" t="s">
        <v>0</v>
      </c>
      <c r="E85" s="133"/>
      <c r="F85" s="48" t="s">
        <v>1</v>
      </c>
      <c r="G85" s="68">
        <f>SUM(F87)</f>
        <v>264</v>
      </c>
      <c r="H85" s="43">
        <f>SUM(H87:H87)</f>
        <v>0</v>
      </c>
      <c r="I85" s="15" t="s">
        <v>69</v>
      </c>
      <c r="J85" s="15" t="s">
        <v>70</v>
      </c>
    </row>
    <row r="86" spans="2:10" ht="15" customHeight="1" thickBot="1" x14ac:dyDescent="0.4">
      <c r="B86" s="16"/>
      <c r="C86" s="102" t="s">
        <v>126</v>
      </c>
      <c r="D86" s="84" t="s">
        <v>49</v>
      </c>
      <c r="E86" s="103" t="s">
        <v>127</v>
      </c>
      <c r="F86" s="119">
        <v>1</v>
      </c>
      <c r="G86" s="45"/>
      <c r="H86" s="45"/>
      <c r="I86" s="2"/>
      <c r="J86" s="1">
        <f>$G$85*F86*I86</f>
        <v>0</v>
      </c>
    </row>
    <row r="87" spans="2:10" ht="16.25" customHeight="1" thickBot="1" x14ac:dyDescent="0.4">
      <c r="B87" s="11" t="s">
        <v>60</v>
      </c>
      <c r="C87" s="20"/>
      <c r="D87" s="21"/>
      <c r="E87" s="47" t="s">
        <v>151</v>
      </c>
      <c r="F87" s="69">
        <v>264</v>
      </c>
      <c r="G87" s="23"/>
      <c r="H87" s="23"/>
    </row>
    <row r="88" spans="2:10" ht="15.5" x14ac:dyDescent="0.35">
      <c r="B88" s="36"/>
      <c r="C88" s="37"/>
      <c r="D88" s="36"/>
      <c r="E88" s="38"/>
      <c r="F88" s="39"/>
      <c r="G88" s="23"/>
      <c r="H88" s="23"/>
    </row>
    <row r="89" spans="2:10" ht="16" thickBot="1" x14ac:dyDescent="0.4">
      <c r="G89" s="9" t="s">
        <v>66</v>
      </c>
    </row>
    <row r="90" spans="2:10" ht="16.25" customHeight="1" thickBot="1" x14ac:dyDescent="0.4">
      <c r="B90" s="11" t="s">
        <v>61</v>
      </c>
      <c r="C90" s="49" t="s">
        <v>48</v>
      </c>
      <c r="D90" s="154" t="s">
        <v>0</v>
      </c>
      <c r="E90" s="133"/>
      <c r="F90" s="43" t="s">
        <v>1</v>
      </c>
      <c r="G90" s="71">
        <f>SUM(F92)</f>
        <v>20</v>
      </c>
      <c r="H90" s="43">
        <f>SUM(H92:H92)</f>
        <v>0</v>
      </c>
      <c r="I90" s="15" t="s">
        <v>69</v>
      </c>
      <c r="J90" s="15" t="s">
        <v>70</v>
      </c>
    </row>
    <row r="91" spans="2:10" ht="15" customHeight="1" thickBot="1" x14ac:dyDescent="0.4">
      <c r="B91" s="16"/>
      <c r="C91" s="102" t="s">
        <v>128</v>
      </c>
      <c r="D91" s="84" t="s">
        <v>49</v>
      </c>
      <c r="E91" s="103" t="s">
        <v>129</v>
      </c>
      <c r="F91" s="104">
        <v>1</v>
      </c>
      <c r="G91" s="29"/>
      <c r="H91" s="29"/>
      <c r="I91" s="2"/>
      <c r="J91" s="1">
        <f>$G$90*F91*I91</f>
        <v>0</v>
      </c>
    </row>
    <row r="92" spans="2:10" ht="16.25" customHeight="1" x14ac:dyDescent="0.35">
      <c r="B92" s="11" t="s">
        <v>61</v>
      </c>
      <c r="C92" s="20"/>
      <c r="D92" s="21"/>
      <c r="E92" s="44" t="s">
        <v>152</v>
      </c>
      <c r="F92" s="75">
        <v>20</v>
      </c>
      <c r="G92" s="23"/>
      <c r="H92" s="23"/>
    </row>
    <row r="94" spans="2:10" ht="16" thickBot="1" x14ac:dyDescent="0.4">
      <c r="B94" s="51"/>
      <c r="G94" s="52" t="s">
        <v>66</v>
      </c>
    </row>
    <row r="95" spans="2:10" ht="16.25" customHeight="1" thickBot="1" x14ac:dyDescent="0.4">
      <c r="B95" s="53" t="s">
        <v>62</v>
      </c>
      <c r="C95" s="40" t="s">
        <v>48</v>
      </c>
      <c r="D95" s="135" t="s">
        <v>0</v>
      </c>
      <c r="E95" s="136"/>
      <c r="F95" s="54" t="s">
        <v>1</v>
      </c>
      <c r="G95" s="72">
        <f>SUM(F101)</f>
        <v>114</v>
      </c>
      <c r="H95" s="42" t="e">
        <f>SUM(#REF!)</f>
        <v>#REF!</v>
      </c>
      <c r="I95" s="15" t="s">
        <v>69</v>
      </c>
      <c r="J95" s="15" t="s">
        <v>70</v>
      </c>
    </row>
    <row r="96" spans="2:10" ht="15" customHeight="1" x14ac:dyDescent="0.35">
      <c r="B96" s="55"/>
      <c r="C96" s="129" t="s">
        <v>130</v>
      </c>
      <c r="D96" s="84" t="s">
        <v>131</v>
      </c>
      <c r="E96" s="106" t="s">
        <v>132</v>
      </c>
      <c r="F96" s="117">
        <v>1</v>
      </c>
      <c r="G96" s="56"/>
      <c r="I96" s="2"/>
      <c r="J96" s="1">
        <f>$G$95*F96*I96</f>
        <v>0</v>
      </c>
    </row>
    <row r="97" spans="2:10" ht="15" customHeight="1" x14ac:dyDescent="0.35">
      <c r="B97" s="55"/>
      <c r="C97" s="107"/>
      <c r="D97" s="108"/>
      <c r="E97" s="95" t="s">
        <v>133</v>
      </c>
      <c r="F97" s="118"/>
      <c r="G97" s="56"/>
      <c r="I97" s="2"/>
      <c r="J97" s="1"/>
    </row>
    <row r="98" spans="2:10" ht="15" customHeight="1" x14ac:dyDescent="0.35">
      <c r="B98" s="55"/>
      <c r="C98" s="107"/>
      <c r="D98" s="108"/>
      <c r="E98" s="95" t="s">
        <v>134</v>
      </c>
      <c r="F98" s="118"/>
      <c r="G98" s="56"/>
      <c r="I98" s="2"/>
      <c r="J98" s="1"/>
    </row>
    <row r="99" spans="2:10" ht="15" customHeight="1" x14ac:dyDescent="0.35">
      <c r="B99" s="55"/>
      <c r="C99" s="107"/>
      <c r="D99" s="108"/>
      <c r="E99" s="95" t="s">
        <v>135</v>
      </c>
      <c r="F99" s="118"/>
      <c r="G99" s="56"/>
      <c r="I99" s="2"/>
      <c r="J99" s="1"/>
    </row>
    <row r="100" spans="2:10" ht="15" customHeight="1" thickBot="1" x14ac:dyDescent="0.4">
      <c r="B100" s="55"/>
      <c r="C100" s="107"/>
      <c r="D100" s="108"/>
      <c r="E100" s="95" t="s">
        <v>136</v>
      </c>
      <c r="F100" s="118"/>
      <c r="G100" s="56"/>
      <c r="I100" s="2"/>
      <c r="J100" s="1"/>
    </row>
    <row r="101" spans="2:10" ht="16.25" customHeight="1" thickBot="1" x14ac:dyDescent="0.4">
      <c r="B101" s="53" t="s">
        <v>62</v>
      </c>
      <c r="C101" s="57"/>
      <c r="D101" s="58"/>
      <c r="E101" s="59" t="s">
        <v>153</v>
      </c>
      <c r="F101" s="73">
        <v>114</v>
      </c>
      <c r="G101" s="39"/>
      <c r="H101" s="39"/>
    </row>
    <row r="102" spans="2:10" ht="15.5" x14ac:dyDescent="0.35">
      <c r="B102" s="60"/>
      <c r="C102" s="37"/>
      <c r="D102" s="36"/>
      <c r="E102" s="61"/>
      <c r="F102" s="39"/>
      <c r="G102" s="39"/>
      <c r="H102" s="39"/>
    </row>
    <row r="103" spans="2:10" ht="15.5" x14ac:dyDescent="0.35">
      <c r="G103" s="5" t="s">
        <v>71</v>
      </c>
      <c r="I103" s="5"/>
      <c r="J103" s="66">
        <f>(SUM(J14:J26)+SUM(J31:J44)+SUM(J49:J52)+SUM(J57:J64)+SUM(J69:J76)+SUM(J81:J81)+SUM(J86:J86)+SUM(J91)+SUM(J96:J100))</f>
        <v>0</v>
      </c>
    </row>
    <row r="104" spans="2:10" ht="15.5" x14ac:dyDescent="0.35">
      <c r="G104" s="5" t="s">
        <v>72</v>
      </c>
      <c r="I104" s="5"/>
      <c r="J104" s="66">
        <f>J103*0.07975</f>
        <v>0</v>
      </c>
    </row>
    <row r="105" spans="2:10" ht="15.5" x14ac:dyDescent="0.35">
      <c r="G105" s="5" t="s">
        <v>73</v>
      </c>
      <c r="I105" s="5"/>
      <c r="J105" s="62">
        <v>0</v>
      </c>
    </row>
    <row r="106" spans="2:10" ht="15.5" x14ac:dyDescent="0.35">
      <c r="G106" s="4" t="s">
        <v>76</v>
      </c>
      <c r="H106" s="63"/>
      <c r="I106" s="4"/>
      <c r="J106" s="67">
        <f>J103+J104+J105</f>
        <v>0</v>
      </c>
    </row>
    <row r="108" spans="2:10" ht="15" thickBot="1" x14ac:dyDescent="0.4"/>
    <row r="109" spans="2:10" ht="21" x14ac:dyDescent="0.35">
      <c r="B109" s="138" t="s">
        <v>46</v>
      </c>
      <c r="C109" s="140" t="s">
        <v>74</v>
      </c>
      <c r="D109" s="141"/>
      <c r="E109" s="141"/>
      <c r="F109" s="130"/>
      <c r="G109" s="144" t="s">
        <v>65</v>
      </c>
    </row>
    <row r="110" spans="2:10" ht="21.5" thickBot="1" x14ac:dyDescent="0.4">
      <c r="B110" s="139"/>
      <c r="C110" s="142"/>
      <c r="D110" s="143"/>
      <c r="E110" s="143"/>
      <c r="F110" s="131"/>
      <c r="G110" s="145"/>
    </row>
    <row r="112" spans="2:10" ht="16" thickBot="1" x14ac:dyDescent="0.4">
      <c r="G112" s="9" t="s">
        <v>66</v>
      </c>
    </row>
    <row r="113" spans="2:10" ht="16.25" customHeight="1" thickBot="1" x14ac:dyDescent="0.4">
      <c r="B113" s="11" t="s">
        <v>63</v>
      </c>
      <c r="C113" s="12" t="s">
        <v>48</v>
      </c>
      <c r="D113" s="132" t="s">
        <v>0</v>
      </c>
      <c r="E113" s="133"/>
      <c r="F113" s="48" t="s">
        <v>1</v>
      </c>
      <c r="G113" s="68">
        <f>SUM(F125)</f>
        <v>110</v>
      </c>
      <c r="I113" s="15" t="s">
        <v>69</v>
      </c>
      <c r="J113" s="15" t="s">
        <v>70</v>
      </c>
    </row>
    <row r="114" spans="2:10" ht="15" customHeight="1" x14ac:dyDescent="0.35">
      <c r="B114" s="16"/>
      <c r="C114" s="129" t="s">
        <v>25</v>
      </c>
      <c r="D114" s="84" t="s">
        <v>49</v>
      </c>
      <c r="E114" s="103" t="s">
        <v>26</v>
      </c>
      <c r="F114" s="111">
        <v>1</v>
      </c>
      <c r="G114" s="45"/>
      <c r="I114" s="2"/>
      <c r="J114" s="1">
        <f>$G$113*F114*I114</f>
        <v>0</v>
      </c>
    </row>
    <row r="115" spans="2:10" ht="15" customHeight="1" x14ac:dyDescent="0.35">
      <c r="B115" s="16"/>
      <c r="C115" s="107" t="s">
        <v>137</v>
      </c>
      <c r="D115" s="108"/>
      <c r="E115" s="95" t="s">
        <v>138</v>
      </c>
      <c r="F115" s="112">
        <v>1</v>
      </c>
      <c r="G115" s="45"/>
      <c r="I115" s="2"/>
      <c r="J115" s="1">
        <f t="shared" ref="J115:J124" si="5">$G$113*F115*I115</f>
        <v>0</v>
      </c>
    </row>
    <row r="116" spans="2:10" ht="15" customHeight="1" x14ac:dyDescent="0.35">
      <c r="B116" s="16"/>
      <c r="C116" s="107" t="s">
        <v>139</v>
      </c>
      <c r="D116" s="108"/>
      <c r="E116" s="95" t="s">
        <v>28</v>
      </c>
      <c r="F116" s="112">
        <v>1</v>
      </c>
      <c r="G116" s="45"/>
      <c r="I116" s="2"/>
      <c r="J116" s="1">
        <f t="shared" si="5"/>
        <v>0</v>
      </c>
    </row>
    <row r="117" spans="2:10" ht="15" customHeight="1" x14ac:dyDescent="0.35">
      <c r="B117" s="16"/>
      <c r="C117" s="107" t="s">
        <v>140</v>
      </c>
      <c r="D117" s="108"/>
      <c r="E117" s="95" t="s">
        <v>27</v>
      </c>
      <c r="F117" s="112">
        <v>1</v>
      </c>
      <c r="G117" s="45"/>
      <c r="I117" s="2"/>
      <c r="J117" s="1">
        <f t="shared" si="5"/>
        <v>0</v>
      </c>
    </row>
    <row r="118" spans="2:10" ht="15" customHeight="1" x14ac:dyDescent="0.35">
      <c r="B118" s="16"/>
      <c r="C118" s="107" t="s">
        <v>141</v>
      </c>
      <c r="D118" s="108"/>
      <c r="E118" s="95" t="s">
        <v>29</v>
      </c>
      <c r="F118" s="112">
        <v>1</v>
      </c>
      <c r="G118" s="45"/>
      <c r="I118" s="2"/>
      <c r="J118" s="1">
        <f t="shared" si="5"/>
        <v>0</v>
      </c>
    </row>
    <row r="119" spans="2:10" ht="15" customHeight="1" x14ac:dyDescent="0.35">
      <c r="B119" s="16"/>
      <c r="C119" s="107" t="s">
        <v>142</v>
      </c>
      <c r="D119" s="108"/>
      <c r="E119" s="95" t="s">
        <v>30</v>
      </c>
      <c r="F119" s="112">
        <v>1</v>
      </c>
      <c r="G119" s="45"/>
      <c r="I119" s="2"/>
      <c r="J119" s="1">
        <f t="shared" si="5"/>
        <v>0</v>
      </c>
    </row>
    <row r="120" spans="2:10" ht="15" customHeight="1" x14ac:dyDescent="0.35">
      <c r="B120" s="16"/>
      <c r="C120" s="107" t="s">
        <v>143</v>
      </c>
      <c r="D120" s="108"/>
      <c r="E120" s="95" t="s">
        <v>31</v>
      </c>
      <c r="F120" s="112">
        <v>1</v>
      </c>
      <c r="G120" s="45"/>
      <c r="I120" s="2"/>
      <c r="J120" s="1">
        <f t="shared" si="5"/>
        <v>0</v>
      </c>
    </row>
    <row r="121" spans="2:10" ht="15" customHeight="1" x14ac:dyDescent="0.35">
      <c r="B121" s="16"/>
      <c r="C121" s="107" t="s">
        <v>144</v>
      </c>
      <c r="D121" s="108"/>
      <c r="E121" s="95" t="s">
        <v>32</v>
      </c>
      <c r="F121" s="112">
        <v>1</v>
      </c>
      <c r="G121" s="45"/>
      <c r="I121" s="2"/>
      <c r="J121" s="1">
        <f t="shared" si="5"/>
        <v>0</v>
      </c>
    </row>
    <row r="122" spans="2:10" ht="15" customHeight="1" x14ac:dyDescent="0.35">
      <c r="B122" s="16"/>
      <c r="C122" s="107" t="s">
        <v>145</v>
      </c>
      <c r="D122" s="108"/>
      <c r="E122" s="95" t="s">
        <v>33</v>
      </c>
      <c r="F122" s="112">
        <v>2</v>
      </c>
      <c r="G122" s="45"/>
      <c r="I122" s="2"/>
      <c r="J122" s="1">
        <f t="shared" si="5"/>
        <v>0</v>
      </c>
    </row>
    <row r="123" spans="2:10" ht="15" customHeight="1" x14ac:dyDescent="0.35">
      <c r="B123" s="16"/>
      <c r="C123" s="107" t="s">
        <v>146</v>
      </c>
      <c r="D123" s="108"/>
      <c r="E123" s="95" t="s">
        <v>34</v>
      </c>
      <c r="F123" s="113">
        <v>1</v>
      </c>
      <c r="G123" s="45"/>
      <c r="I123" s="2"/>
      <c r="J123" s="1">
        <f t="shared" si="5"/>
        <v>0</v>
      </c>
    </row>
    <row r="124" spans="2:10" ht="15" customHeight="1" thickBot="1" x14ac:dyDescent="0.4">
      <c r="B124" s="16"/>
      <c r="C124" s="114" t="s">
        <v>147</v>
      </c>
      <c r="D124" s="109"/>
      <c r="E124" s="110" t="s">
        <v>35</v>
      </c>
      <c r="F124" s="115">
        <v>1</v>
      </c>
      <c r="G124" s="45"/>
      <c r="I124" s="2"/>
      <c r="J124" s="1">
        <f t="shared" si="5"/>
        <v>0</v>
      </c>
    </row>
    <row r="125" spans="2:10" ht="16.25" customHeight="1" thickBot="1" x14ac:dyDescent="0.4">
      <c r="B125" s="11" t="s">
        <v>63</v>
      </c>
      <c r="C125" s="20"/>
      <c r="D125" s="21"/>
      <c r="E125" s="35" t="s">
        <v>154</v>
      </c>
      <c r="F125" s="77">
        <v>110</v>
      </c>
      <c r="G125" s="23"/>
    </row>
    <row r="126" spans="2:10" ht="15.5" x14ac:dyDescent="0.35">
      <c r="B126" s="36"/>
      <c r="C126" s="37"/>
      <c r="D126" s="36"/>
      <c r="E126" s="38"/>
      <c r="F126" s="39"/>
      <c r="G126" s="23"/>
    </row>
    <row r="127" spans="2:10" ht="16" thickBot="1" x14ac:dyDescent="0.4">
      <c r="G127" s="9" t="s">
        <v>66</v>
      </c>
    </row>
    <row r="128" spans="2:10" ht="16.25" customHeight="1" thickBot="1" x14ac:dyDescent="0.4">
      <c r="B128" s="11" t="s">
        <v>67</v>
      </c>
      <c r="C128" s="12" t="s">
        <v>48</v>
      </c>
      <c r="D128" s="132" t="s">
        <v>0</v>
      </c>
      <c r="E128" s="133"/>
      <c r="F128" s="48" t="s">
        <v>1</v>
      </c>
      <c r="G128" s="68">
        <f>SUM(F138)</f>
        <v>387</v>
      </c>
      <c r="I128" s="15" t="s">
        <v>69</v>
      </c>
      <c r="J128" s="15" t="s">
        <v>70</v>
      </c>
    </row>
    <row r="129" spans="2:10" ht="15" customHeight="1" x14ac:dyDescent="0.35">
      <c r="B129" s="16"/>
      <c r="C129" s="129" t="s">
        <v>9</v>
      </c>
      <c r="D129" s="84" t="s">
        <v>49</v>
      </c>
      <c r="E129" s="103" t="s">
        <v>10</v>
      </c>
      <c r="F129" s="111">
        <v>1</v>
      </c>
      <c r="G129" s="45"/>
      <c r="I129" s="2"/>
      <c r="J129" s="1">
        <f>$G$128*F129*I129</f>
        <v>0</v>
      </c>
    </row>
    <row r="130" spans="2:10" ht="15" customHeight="1" x14ac:dyDescent="0.35">
      <c r="B130" s="16"/>
      <c r="C130" s="107" t="s">
        <v>148</v>
      </c>
      <c r="D130" s="108"/>
      <c r="E130" s="95" t="s">
        <v>149</v>
      </c>
      <c r="F130" s="112">
        <v>1</v>
      </c>
      <c r="G130" s="45"/>
      <c r="I130" s="2"/>
      <c r="J130" s="1">
        <f t="shared" ref="J130:J137" si="6">$G$128*F130*I130</f>
        <v>0</v>
      </c>
    </row>
    <row r="131" spans="2:10" ht="15" customHeight="1" x14ac:dyDescent="0.35">
      <c r="B131" s="16"/>
      <c r="C131" s="107" t="s">
        <v>11</v>
      </c>
      <c r="D131" s="108"/>
      <c r="E131" s="95" t="s">
        <v>12</v>
      </c>
      <c r="F131" s="112">
        <v>1</v>
      </c>
      <c r="G131" s="45"/>
      <c r="I131" s="2"/>
      <c r="J131" s="1">
        <f t="shared" si="6"/>
        <v>0</v>
      </c>
    </row>
    <row r="132" spans="2:10" ht="15" customHeight="1" x14ac:dyDescent="0.35">
      <c r="B132" s="16"/>
      <c r="C132" s="107" t="s">
        <v>13</v>
      </c>
      <c r="D132" s="108"/>
      <c r="E132" s="95" t="s">
        <v>14</v>
      </c>
      <c r="F132" s="112">
        <v>1</v>
      </c>
      <c r="G132" s="45"/>
      <c r="I132" s="2"/>
      <c r="J132" s="1">
        <f t="shared" si="6"/>
        <v>0</v>
      </c>
    </row>
    <row r="133" spans="2:10" ht="15" customHeight="1" x14ac:dyDescent="0.35">
      <c r="B133" s="16"/>
      <c r="C133" s="107" t="s">
        <v>15</v>
      </c>
      <c r="D133" s="108"/>
      <c r="E133" s="95" t="s">
        <v>16</v>
      </c>
      <c r="F133" s="112">
        <v>1</v>
      </c>
      <c r="G133" s="45"/>
      <c r="I133" s="2"/>
      <c r="J133" s="1">
        <f t="shared" si="6"/>
        <v>0</v>
      </c>
    </row>
    <row r="134" spans="2:10" ht="15" customHeight="1" x14ac:dyDescent="0.35">
      <c r="B134" s="16"/>
      <c r="C134" s="107" t="s">
        <v>17</v>
      </c>
      <c r="D134" s="108"/>
      <c r="E134" s="95" t="s">
        <v>18</v>
      </c>
      <c r="F134" s="112">
        <v>1</v>
      </c>
      <c r="G134" s="45"/>
      <c r="I134" s="2"/>
      <c r="J134" s="1">
        <f t="shared" si="6"/>
        <v>0</v>
      </c>
    </row>
    <row r="135" spans="2:10" ht="15" customHeight="1" x14ac:dyDescent="0.35">
      <c r="B135" s="16"/>
      <c r="C135" s="107" t="s">
        <v>19</v>
      </c>
      <c r="D135" s="108"/>
      <c r="E135" s="95" t="s">
        <v>20</v>
      </c>
      <c r="F135" s="112">
        <v>1</v>
      </c>
      <c r="G135" s="45"/>
      <c r="I135" s="2"/>
      <c r="J135" s="1">
        <f t="shared" si="6"/>
        <v>0</v>
      </c>
    </row>
    <row r="136" spans="2:10" ht="15" customHeight="1" x14ac:dyDescent="0.35">
      <c r="B136" s="16"/>
      <c r="C136" s="107" t="s">
        <v>21</v>
      </c>
      <c r="D136" s="108"/>
      <c r="E136" s="95" t="s">
        <v>22</v>
      </c>
      <c r="F136" s="112">
        <v>1</v>
      </c>
      <c r="G136" s="45"/>
      <c r="I136" s="2"/>
      <c r="J136" s="1">
        <f t="shared" si="6"/>
        <v>0</v>
      </c>
    </row>
    <row r="137" spans="2:10" ht="15" customHeight="1" thickBot="1" x14ac:dyDescent="0.4">
      <c r="B137" s="16"/>
      <c r="C137" s="107" t="s">
        <v>23</v>
      </c>
      <c r="D137" s="108"/>
      <c r="E137" s="95" t="s">
        <v>24</v>
      </c>
      <c r="F137" s="116">
        <v>1</v>
      </c>
      <c r="G137" s="45"/>
      <c r="I137" s="2"/>
      <c r="J137" s="1">
        <f t="shared" si="6"/>
        <v>0</v>
      </c>
    </row>
    <row r="138" spans="2:10" ht="16.25" customHeight="1" thickBot="1" x14ac:dyDescent="0.4">
      <c r="B138" s="11" t="s">
        <v>67</v>
      </c>
      <c r="C138" s="20"/>
      <c r="D138" s="21"/>
      <c r="E138" s="47" t="s">
        <v>155</v>
      </c>
      <c r="F138" s="69">
        <v>387</v>
      </c>
      <c r="G138" s="23"/>
    </row>
    <row r="139" spans="2:10" ht="15.5" x14ac:dyDescent="0.35">
      <c r="B139" s="36"/>
      <c r="C139" s="37"/>
      <c r="D139" s="36"/>
      <c r="E139" s="38"/>
      <c r="F139" s="39"/>
      <c r="G139" s="23"/>
    </row>
    <row r="140" spans="2:10" ht="15.5" x14ac:dyDescent="0.35">
      <c r="B140" s="36"/>
      <c r="C140" s="37"/>
      <c r="D140" s="36"/>
      <c r="E140" s="61"/>
      <c r="F140" s="39"/>
      <c r="G140" s="23"/>
      <c r="H140" s="23"/>
    </row>
    <row r="141" spans="2:10" ht="15.5" x14ac:dyDescent="0.35">
      <c r="G141" s="5" t="s">
        <v>71</v>
      </c>
      <c r="I141" s="5"/>
      <c r="J141" s="66">
        <f>(SUM(J114:J124)+SUM(J129:J137))</f>
        <v>0</v>
      </c>
    </row>
    <row r="142" spans="2:10" ht="15.5" x14ac:dyDescent="0.35">
      <c r="G142" s="5" t="s">
        <v>72</v>
      </c>
      <c r="I142" s="5"/>
      <c r="J142" s="66">
        <f>J141*0.07975</f>
        <v>0</v>
      </c>
    </row>
    <row r="143" spans="2:10" ht="15.5" x14ac:dyDescent="0.35">
      <c r="G143" s="5" t="s">
        <v>73</v>
      </c>
      <c r="I143" s="5"/>
      <c r="J143" s="62">
        <v>0</v>
      </c>
    </row>
    <row r="144" spans="2:10" ht="15.5" x14ac:dyDescent="0.35">
      <c r="G144" s="4" t="s">
        <v>75</v>
      </c>
      <c r="H144" s="63"/>
      <c r="I144" s="4"/>
      <c r="J144" s="67">
        <f>J141+J142+J143</f>
        <v>0</v>
      </c>
    </row>
    <row r="147" spans="1:15" ht="15.5" x14ac:dyDescent="0.35">
      <c r="F147" s="4" t="s">
        <v>77</v>
      </c>
      <c r="J147" s="67">
        <f>J106+J144</f>
        <v>0</v>
      </c>
    </row>
    <row r="148" spans="1:15" ht="15.5" x14ac:dyDescent="0.35">
      <c r="F148" s="4"/>
      <c r="J148" s="64"/>
    </row>
    <row r="149" spans="1:15" ht="15.5" x14ac:dyDescent="0.35">
      <c r="F149" s="4"/>
      <c r="J149" s="64"/>
    </row>
    <row r="150" spans="1:15" ht="15.5" x14ac:dyDescent="0.35">
      <c r="F150" s="4"/>
      <c r="J150" s="64"/>
    </row>
    <row r="151" spans="1:15" ht="15.5" x14ac:dyDescent="0.35">
      <c r="F151" s="4"/>
      <c r="J151" s="64"/>
    </row>
    <row r="152" spans="1:15" ht="15.5" x14ac:dyDescent="0.35">
      <c r="F152" s="4"/>
      <c r="J152" s="64"/>
    </row>
    <row r="155" spans="1:15" ht="18.5" x14ac:dyDescent="0.45">
      <c r="A155" s="65"/>
      <c r="B155" s="65" t="s">
        <v>81</v>
      </c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spans="1:15" ht="18.5" x14ac:dyDescent="0.4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5" ht="18.5" x14ac:dyDescent="0.4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ht="18.5" x14ac:dyDescent="0.45">
      <c r="A158" s="65"/>
      <c r="B158" s="65" t="s">
        <v>82</v>
      </c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59" spans="1:15" ht="18.5" x14ac:dyDescent="0.4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</row>
    <row r="160" spans="1:15" ht="18.5" x14ac:dyDescent="0.4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</row>
    <row r="161" spans="1:15" ht="18.5" x14ac:dyDescent="0.45">
      <c r="A161" s="65"/>
      <c r="B161" s="65" t="s">
        <v>83</v>
      </c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</row>
    <row r="162" spans="1:15" ht="19" thickBot="1" x14ac:dyDescent="0.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</row>
    <row r="163" spans="1:15" ht="19" thickBot="1" x14ac:dyDescent="0.5">
      <c r="A163" s="65"/>
      <c r="B163" s="65" t="s">
        <v>84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</row>
    <row r="164" spans="1:15" ht="19" thickBot="1" x14ac:dyDescent="0.5">
      <c r="A164" s="65"/>
      <c r="B164" s="65" t="s">
        <v>85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</sheetData>
  <sheetProtection algorithmName="SHA-512" hashValue="LYYP+d66gB7aHf82wZwh9VihcbupMcGl/8gBfiNMHPabBIGp0h/C5jKtKsIT6nCvTN3nMzw1x7oMYPb+K+XbKg==" saltValue="McEfuUOQZz2E52FcQxwG1g==" spinCount="100000" sheet="1" objects="1" scenarios="1"/>
  <mergeCells count="21">
    <mergeCell ref="B1:K1"/>
    <mergeCell ref="B2:K2"/>
    <mergeCell ref="B3:K3"/>
    <mergeCell ref="B109:B110"/>
    <mergeCell ref="C109:E110"/>
    <mergeCell ref="G109:G110"/>
    <mergeCell ref="B9:B10"/>
    <mergeCell ref="H9:H10"/>
    <mergeCell ref="C9:E10"/>
    <mergeCell ref="G9:G10"/>
    <mergeCell ref="D90:E90"/>
    <mergeCell ref="D13:E13"/>
    <mergeCell ref="D30:E30"/>
    <mergeCell ref="D48:E48"/>
    <mergeCell ref="D68:E68"/>
    <mergeCell ref="D128:E128"/>
    <mergeCell ref="D80:E80"/>
    <mergeCell ref="D56:E56"/>
    <mergeCell ref="D85:E85"/>
    <mergeCell ref="D95:E95"/>
    <mergeCell ref="D113:E113"/>
  </mergeCells>
  <pageMargins left="0.7" right="0.7" top="0.75" bottom="0.75" header="0.3" footer="0.3"/>
  <pageSetup scale="49" fitToHeight="0" orientation="portrait" r:id="rId1"/>
  <rowBreaks count="2" manualBreakCount="2">
    <brk id="66" max="9" man="1"/>
    <brk id="106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926b4d-b672-48c5-be45-7b75257fcb15">
      <UserInfo>
        <DisplayName>Philip Neufeld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001B0192F2242BE7DCAA2E4C9A3D3" ma:contentTypeVersion="8" ma:contentTypeDescription="Create a new document." ma:contentTypeScope="" ma:versionID="912a3501c644dc7367de6173af2041a1">
  <xsd:schema xmlns:xsd="http://www.w3.org/2001/XMLSchema" xmlns:xs="http://www.w3.org/2001/XMLSchema" xmlns:p="http://schemas.microsoft.com/office/2006/metadata/properties" xmlns:ns2="de926b4d-b672-48c5-be45-7b75257fcb15" xmlns:ns3="80bf2a13-7809-430e-974f-7fdd915a1c67" targetNamespace="http://schemas.microsoft.com/office/2006/metadata/properties" ma:root="true" ma:fieldsID="ad10af62b85b2fd189870f00b282f035" ns2:_="" ns3:_="">
    <xsd:import namespace="de926b4d-b672-48c5-be45-7b75257fcb15"/>
    <xsd:import namespace="80bf2a13-7809-430e-974f-7fdd915a1c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26b4d-b672-48c5-be45-7b75257fc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2a13-7809-430e-974f-7fdd915a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A439C-01D2-4F0E-914C-DAFD1EDE97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49C66-7DE4-45E5-A87B-4C0A88B6D205}">
  <ds:schemaRefs>
    <ds:schemaRef ds:uri="80bf2a13-7809-430e-974f-7fdd915a1c67"/>
    <ds:schemaRef ds:uri="de926b4d-b672-48c5-be45-7b75257fcb1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90D528-A352-4662-8F8A-9FA2442D1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26b4d-b672-48c5-be45-7b75257fcb15"/>
    <ds:schemaRef ds:uri="80bf2a13-7809-430e-974f-7fdd915a1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 for Purchasing</vt:lpstr>
      <vt:lpstr>'BOM for Purchasing'!Print_Area</vt:lpstr>
      <vt:lpstr>'BOM for Purchasing'!Print_Titles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Pambukyan</dc:creator>
  <cp:keywords/>
  <dc:description/>
  <cp:lastModifiedBy>Edward Vanpatten</cp:lastModifiedBy>
  <cp:revision/>
  <cp:lastPrinted>2019-12-17T19:44:12Z</cp:lastPrinted>
  <dcterms:created xsi:type="dcterms:W3CDTF">2018-10-09T15:42:10Z</dcterms:created>
  <dcterms:modified xsi:type="dcterms:W3CDTF">2020-11-24T16:29:47Z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0x010100BC5001B0192F2242BE7DCAA2E4C9A3D3</vt:lpwstr>
  </property>
</Properties>
</file>